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10" windowWidth="15120" windowHeight="8010"/>
  </bookViews>
  <sheets>
    <sheet name="пиломатериал" sheetId="3" r:id="rId1"/>
    <sheet name="шпон" sheetId="1" r:id="rId2"/>
    <sheet name="файн-лайн" sheetId="4" r:id="rId3"/>
    <sheet name="меб.щит" sheetId="5" r:id="rId4"/>
    <sheet name="планкен" sheetId="7" r:id="rId5"/>
    <sheet name="кромка клей" sheetId="6" r:id="rId6"/>
    <sheet name="Акции" sheetId="2" r:id="rId7"/>
  </sheets>
  <calcPr calcId="162913" refMode="R1C1"/>
  <fileRecoveryPr autoRecover="0"/>
</workbook>
</file>

<file path=xl/calcChain.xml><?xml version="1.0" encoding="utf-8"?>
<calcChain xmlns="http://schemas.openxmlformats.org/spreadsheetml/2006/main">
  <c r="F47" i="3" l="1"/>
  <c r="F46" i="3"/>
  <c r="A46" i="3"/>
  <c r="A47" i="3" s="1"/>
  <c r="A20" i="1" l="1"/>
  <c r="A21" i="1"/>
  <c r="A22" i="1"/>
  <c r="A23" i="1"/>
  <c r="A24" i="1" s="1"/>
  <c r="A29" i="3" l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16" i="3"/>
  <c r="A17" i="3"/>
  <c r="A18" i="3"/>
  <c r="A19" i="3" s="1"/>
  <c r="A20" i="3" s="1"/>
  <c r="A21" i="3" s="1"/>
  <c r="A22" i="3" s="1"/>
  <c r="A23" i="3" s="1"/>
  <c r="A24" i="3" s="1"/>
  <c r="F18" i="3"/>
  <c r="F17" i="3"/>
  <c r="F16" i="3"/>
  <c r="F15" i="3"/>
  <c r="A10" i="5" l="1"/>
  <c r="A11" i="5" s="1"/>
  <c r="A12" i="5" s="1"/>
  <c r="A13" i="5" s="1"/>
  <c r="A14" i="5" s="1"/>
  <c r="A15" i="5" s="1"/>
  <c r="A16" i="5" l="1"/>
  <c r="A17" i="5" s="1"/>
  <c r="A18" i="5" s="1"/>
  <c r="A19" i="5" s="1"/>
  <c r="A20" i="5" s="1"/>
  <c r="A21" i="5" s="1"/>
  <c r="A22" i="5" s="1"/>
  <c r="A23" i="5" s="1"/>
  <c r="H62" i="7"/>
  <c r="I62" i="7" s="1"/>
  <c r="J62" i="7" s="1"/>
  <c r="E62" i="7" s="1"/>
  <c r="H61" i="7"/>
  <c r="I61" i="7" s="1"/>
  <c r="J61" i="7" s="1"/>
  <c r="E61" i="7" s="1"/>
  <c r="H60" i="7"/>
  <c r="I60" i="7" s="1"/>
  <c r="J60" i="7" s="1"/>
  <c r="E60" i="7" s="1"/>
  <c r="H59" i="7"/>
  <c r="I59" i="7" s="1"/>
  <c r="J59" i="7" s="1"/>
  <c r="E59" i="7" s="1"/>
  <c r="H58" i="7"/>
  <c r="I58" i="7" s="1"/>
  <c r="J58" i="7" s="1"/>
  <c r="E58" i="7" s="1"/>
  <c r="E57" i="7"/>
  <c r="H57" i="7"/>
  <c r="I57" i="7" s="1"/>
  <c r="J57" i="7" s="1"/>
  <c r="H56" i="7"/>
  <c r="I56" i="7" s="1"/>
  <c r="J56" i="7" s="1"/>
  <c r="E56" i="7" s="1"/>
  <c r="H55" i="7"/>
  <c r="I55" i="7" s="1"/>
  <c r="J55" i="7" s="1"/>
  <c r="E55" i="7" s="1"/>
  <c r="H54" i="7"/>
  <c r="I54" i="7" s="1"/>
  <c r="J54" i="7" s="1"/>
  <c r="E54" i="7" s="1"/>
  <c r="H53" i="7"/>
  <c r="I53" i="7" s="1"/>
  <c r="J53" i="7" s="1"/>
  <c r="E53" i="7" s="1"/>
  <c r="H52" i="7"/>
  <c r="I52" i="7" s="1"/>
  <c r="J52" i="7" s="1"/>
  <c r="E52" i="7" s="1"/>
  <c r="H51" i="7"/>
  <c r="I51" i="7" s="1"/>
  <c r="J51" i="7" s="1"/>
  <c r="E51" i="7" s="1"/>
  <c r="H50" i="7"/>
  <c r="I50" i="7" s="1"/>
  <c r="J50" i="7" s="1"/>
  <c r="E50" i="7" s="1"/>
  <c r="H49" i="7"/>
  <c r="I49" i="7" s="1"/>
  <c r="J49" i="7" s="1"/>
  <c r="E49" i="7" s="1"/>
  <c r="H48" i="7"/>
  <c r="I48" i="7" s="1"/>
  <c r="J48" i="7" s="1"/>
  <c r="E48" i="7" s="1"/>
  <c r="H47" i="7"/>
  <c r="I47" i="7" s="1"/>
  <c r="J47" i="7" s="1"/>
  <c r="E47" i="7" s="1"/>
  <c r="I46" i="7"/>
  <c r="J46" i="7" s="1"/>
  <c r="E46" i="7" s="1"/>
  <c r="H46" i="7"/>
  <c r="H45" i="7"/>
  <c r="I45" i="7" s="1"/>
  <c r="J45" i="7" s="1"/>
  <c r="E45" i="7" s="1"/>
  <c r="H44" i="7"/>
  <c r="I44" i="7" s="1"/>
  <c r="J44" i="7" s="1"/>
  <c r="E44" i="7" s="1"/>
  <c r="H43" i="7"/>
  <c r="I43" i="7" s="1"/>
  <c r="J43" i="7" s="1"/>
  <c r="E43" i="7" s="1"/>
  <c r="H42" i="7"/>
  <c r="H41" i="7"/>
  <c r="I41" i="7" s="1"/>
  <c r="J41" i="7" s="1"/>
  <c r="E41" i="7" s="1"/>
  <c r="H40" i="7"/>
  <c r="H39" i="7"/>
  <c r="H38" i="7"/>
  <c r="I42" i="7"/>
  <c r="J42" i="7" s="1"/>
  <c r="E42" i="7" s="1"/>
  <c r="I40" i="7"/>
  <c r="J40" i="7" s="1"/>
  <c r="E40" i="7" s="1"/>
  <c r="I39" i="7"/>
  <c r="J39" i="7" s="1"/>
  <c r="E39" i="7" s="1"/>
  <c r="I38" i="7"/>
  <c r="J38" i="7" s="1"/>
  <c r="E38" i="7" s="1"/>
  <c r="A39" i="7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H29" i="7"/>
  <c r="I29" i="7" s="1"/>
  <c r="J29" i="7" s="1"/>
  <c r="E29" i="7" s="1"/>
  <c r="H28" i="7"/>
  <c r="I28" i="7" s="1"/>
  <c r="J28" i="7" s="1"/>
  <c r="E28" i="7" s="1"/>
  <c r="H27" i="7"/>
  <c r="I27" i="7" s="1"/>
  <c r="J27" i="7" s="1"/>
  <c r="E27" i="7" s="1"/>
  <c r="H26" i="7"/>
  <c r="I26" i="7" s="1"/>
  <c r="J26" i="7" s="1"/>
  <c r="E26" i="7" s="1"/>
  <c r="H25" i="7"/>
  <c r="I25" i="7" s="1"/>
  <c r="J25" i="7" s="1"/>
  <c r="E25" i="7" s="1"/>
  <c r="H24" i="7"/>
  <c r="I24" i="7" s="1"/>
  <c r="J24" i="7" s="1"/>
  <c r="E24" i="7" s="1"/>
  <c r="H23" i="7"/>
  <c r="I23" i="7" s="1"/>
  <c r="J23" i="7" s="1"/>
  <c r="E23" i="7" s="1"/>
  <c r="H22" i="7"/>
  <c r="I22" i="7" s="1"/>
  <c r="J22" i="7" s="1"/>
  <c r="E22" i="7" s="1"/>
  <c r="H21" i="7"/>
  <c r="I21" i="7" s="1"/>
  <c r="J21" i="7" s="1"/>
  <c r="E21" i="7" s="1"/>
  <c r="H20" i="7"/>
  <c r="I20" i="7" s="1"/>
  <c r="J20" i="7" s="1"/>
  <c r="E20" i="7" s="1"/>
  <c r="H19" i="7"/>
  <c r="I19" i="7" s="1"/>
  <c r="J19" i="7" s="1"/>
  <c r="E19" i="7" s="1"/>
  <c r="H18" i="7"/>
  <c r="I18" i="7" s="1"/>
  <c r="J18" i="7" s="1"/>
  <c r="E18" i="7" s="1"/>
  <c r="H17" i="7"/>
  <c r="I17" i="7" s="1"/>
  <c r="J17" i="7" s="1"/>
  <c r="E17" i="7" s="1"/>
  <c r="H16" i="7"/>
  <c r="I16" i="7" s="1"/>
  <c r="J16" i="7" s="1"/>
  <c r="E16" i="7" s="1"/>
  <c r="H15" i="7"/>
  <c r="I15" i="7" s="1"/>
  <c r="J15" i="7" s="1"/>
  <c r="E15" i="7" s="1"/>
  <c r="H14" i="7"/>
  <c r="I14" i="7" s="1"/>
  <c r="J14" i="7" s="1"/>
  <c r="E14" i="7" s="1"/>
  <c r="H13" i="7"/>
  <c r="I13" i="7" s="1"/>
  <c r="J13" i="7" s="1"/>
  <c r="E13" i="7" s="1"/>
  <c r="H12" i="7"/>
  <c r="I12" i="7" s="1"/>
  <c r="J12" i="7" s="1"/>
  <c r="E12" i="7" s="1"/>
  <c r="H11" i="7"/>
  <c r="I11" i="7" s="1"/>
  <c r="J11" i="7" s="1"/>
  <c r="E11" i="7" s="1"/>
  <c r="H10" i="7"/>
  <c r="I10" i="7" s="1"/>
  <c r="J10" i="7" s="1"/>
  <c r="E10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K35" i="7"/>
  <c r="I35" i="7"/>
  <c r="G35" i="7"/>
  <c r="J35" i="7" s="1"/>
  <c r="K34" i="7"/>
  <c r="I34" i="7"/>
  <c r="G34" i="7"/>
  <c r="J34" i="7" s="1"/>
  <c r="K33" i="7"/>
  <c r="I33" i="7"/>
  <c r="G33" i="7"/>
  <c r="J33" i="7" s="1"/>
  <c r="K32" i="7"/>
  <c r="I32" i="7"/>
  <c r="G32" i="7"/>
  <c r="J32" i="7" s="1"/>
  <c r="K31" i="7"/>
  <c r="I31" i="7"/>
  <c r="G31" i="7"/>
  <c r="J31" i="7" s="1"/>
  <c r="A29" i="2" l="1"/>
  <c r="A30" i="2" s="1"/>
  <c r="A31" i="2" s="1"/>
  <c r="A32" i="2" s="1"/>
  <c r="A33" i="2" s="1"/>
  <c r="A34" i="2" s="1"/>
  <c r="F39" i="3" l="1"/>
  <c r="A42" i="5" l="1"/>
  <c r="A43" i="5" s="1"/>
  <c r="A44" i="5" s="1"/>
  <c r="A45" i="5" s="1"/>
  <c r="A46" i="5" s="1"/>
  <c r="A47" i="5" s="1"/>
  <c r="A48" i="5" s="1"/>
  <c r="F33" i="3" l="1"/>
  <c r="A11" i="1" l="1"/>
  <c r="A12" i="1" s="1"/>
  <c r="A13" i="1" s="1"/>
  <c r="A14" i="1" s="1"/>
  <c r="F45" i="3" l="1"/>
  <c r="F44" i="3"/>
  <c r="F43" i="3"/>
  <c r="F19" i="3" l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F10" i="3" l="1"/>
  <c r="F11" i="3"/>
  <c r="F12" i="3"/>
  <c r="F13" i="3"/>
  <c r="F14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4" i="3"/>
  <c r="F35" i="3"/>
  <c r="F36" i="3"/>
  <c r="F37" i="3"/>
  <c r="F38" i="3"/>
  <c r="F40" i="3"/>
  <c r="F41" i="3"/>
  <c r="F42" i="3"/>
  <c r="F9" i="3"/>
  <c r="A27" i="5" l="1"/>
  <c r="A28" i="5" s="1"/>
  <c r="A29" i="5" s="1"/>
  <c r="A30" i="5" s="1"/>
  <c r="A31" i="5" s="1"/>
  <c r="A22" i="2" l="1"/>
  <c r="A23" i="2" s="1"/>
  <c r="A24" i="2" s="1"/>
  <c r="A17" i="2" l="1"/>
  <c r="A35" i="5"/>
  <c r="A36" i="5" s="1"/>
  <c r="A37" i="5" s="1"/>
  <c r="A38" i="5" s="1"/>
  <c r="A35" i="6" l="1"/>
  <c r="A36" i="6" s="1"/>
  <c r="A37" i="6" s="1"/>
  <c r="A38" i="6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10" i="4"/>
  <c r="A11" i="4" s="1"/>
  <c r="A15" i="1"/>
  <c r="A16" i="1" s="1"/>
  <c r="A17" i="1" s="1"/>
  <c r="A18" i="1" s="1"/>
  <c r="A19" i="1" s="1"/>
  <c r="A9" i="3"/>
  <c r="A10" i="3" s="1"/>
  <c r="A11" i="3" s="1"/>
  <c r="A12" i="3" s="1"/>
  <c r="A13" i="3" s="1"/>
  <c r="A14" i="3" s="1"/>
  <c r="A15" i="3" s="1"/>
  <c r="A39" i="6" l="1"/>
  <c r="A40" i="6" s="1"/>
  <c r="A41" i="6" s="1"/>
  <c r="A42" i="6" s="1"/>
  <c r="A43" i="6" s="1"/>
  <c r="A44" i="6" s="1"/>
  <c r="A25" i="3"/>
  <c r="A26" i="3" s="1"/>
  <c r="A27" i="3" s="1"/>
  <c r="A28" i="3" l="1"/>
  <c r="A41" i="3" l="1"/>
  <c r="A42" i="3" s="1"/>
  <c r="A43" i="3" s="1"/>
  <c r="A44" i="3" s="1"/>
  <c r="A45" i="3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60" i="1"/>
  <c r="A61" i="1" l="1"/>
  <c r="A62" i="1" s="1"/>
  <c r="A63" i="1" s="1"/>
  <c r="A64" i="1" s="1"/>
  <c r="A65" i="1" s="1"/>
  <c r="A66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<sst xmlns="http://schemas.openxmlformats.org/spreadsheetml/2006/main" count="811" uniqueCount="290">
  <si>
    <t xml:space="preserve"> </t>
  </si>
  <si>
    <t>№</t>
  </si>
  <si>
    <t>Наименование</t>
  </si>
  <si>
    <t>Сорт</t>
  </si>
  <si>
    <t>Размеры ( мм.)</t>
  </si>
  <si>
    <t>Цена руб/м2</t>
  </si>
  <si>
    <t>Цена руб/м3</t>
  </si>
  <si>
    <t>Мебельный щит - бук</t>
  </si>
  <si>
    <t xml:space="preserve">Бук сращенный           </t>
  </si>
  <si>
    <t>Мебельный щит - дуб</t>
  </si>
  <si>
    <t>Дуб сращенный</t>
  </si>
  <si>
    <t>Пиломатериал</t>
  </si>
  <si>
    <t>Шпон</t>
  </si>
  <si>
    <t>Бук 3мм пилен.</t>
  </si>
  <si>
    <t>Бук 7,5мм пилен.</t>
  </si>
  <si>
    <t>Сорт, длина</t>
  </si>
  <si>
    <t>Бук 30, 50 мм</t>
  </si>
  <si>
    <t>категория АВ (длина  более 2 м)</t>
  </si>
  <si>
    <t xml:space="preserve">Дуб 30 мм  </t>
  </si>
  <si>
    <t xml:space="preserve">Дуб 50 мм  </t>
  </si>
  <si>
    <t>Дуб 7,5мм пилен.</t>
  </si>
  <si>
    <t>Шпон, пиломатериалы, мебельный щит</t>
  </si>
  <si>
    <t>ценных пород древесины</t>
  </si>
  <si>
    <t>АВ</t>
  </si>
  <si>
    <t xml:space="preserve">Бук 30, 50 мм  </t>
  </si>
  <si>
    <t>www.wood-market.su</t>
  </si>
  <si>
    <t xml:space="preserve">Бук 0,6мм </t>
  </si>
  <si>
    <t>Шпон файн-лайн</t>
  </si>
  <si>
    <t>категория А (длина от 1 м до 2 м)</t>
  </si>
  <si>
    <t>категория А (длина более 2 м)</t>
  </si>
  <si>
    <t>категория А (длина  более 2 м)</t>
  </si>
  <si>
    <t>Клён 30, 50 мм</t>
  </si>
  <si>
    <t xml:space="preserve">Липа 30, 50 мм </t>
  </si>
  <si>
    <t>категория АВ (длина от 1 м до 2 м)</t>
  </si>
  <si>
    <t>Цена руб/шт</t>
  </si>
  <si>
    <t>Липа 30, 50 мм</t>
  </si>
  <si>
    <t>сорт 0/1 (длина до 1 м)</t>
  </si>
  <si>
    <t>сорт 0/1 (длина от 1м  до 2 м)</t>
  </si>
  <si>
    <t>сорт 0/1 (длина более 2 м)</t>
  </si>
  <si>
    <t>сорт 0/1 (длина от 1 до 2 м)</t>
  </si>
  <si>
    <t>Цена по акции руб/м2</t>
  </si>
  <si>
    <t>Цена по акции руб/м3</t>
  </si>
  <si>
    <t>Примечание</t>
  </si>
  <si>
    <t>Цена действительна от 10 листов</t>
  </si>
  <si>
    <t>под заказ</t>
  </si>
  <si>
    <t>категория А (длина до 1 м)</t>
  </si>
  <si>
    <t>категория АВ (длина до 1 м)</t>
  </si>
  <si>
    <t>Дуб 4,5мм пилен.</t>
  </si>
  <si>
    <t xml:space="preserve">Бук цельноламельный        </t>
  </si>
  <si>
    <t>Цена руб.до 1м3</t>
  </si>
  <si>
    <t>Адрес: ул.Заневский пост д.1/2, Всеволожский р-он, д.Заневка</t>
  </si>
  <si>
    <t>Цена руб./м2</t>
  </si>
  <si>
    <t>категория В (длина до 1 м)</t>
  </si>
  <si>
    <t>категория В (длина от 1 м до 2 м)</t>
  </si>
  <si>
    <t>категория В (длина  более 2 м)</t>
  </si>
  <si>
    <t>категория АВ (длина  от 1м до 2 м)</t>
  </si>
  <si>
    <t>40 х 600 х 3000</t>
  </si>
  <si>
    <t>40 х 600 х 2500</t>
  </si>
  <si>
    <t>Ясень сращенный</t>
  </si>
  <si>
    <t>18 х 600 х 2000</t>
  </si>
  <si>
    <t>Тик 26 мм</t>
  </si>
  <si>
    <t>26*155 мм</t>
  </si>
  <si>
    <t>звоните</t>
  </si>
  <si>
    <t>20 х 600 х 3000</t>
  </si>
  <si>
    <t xml:space="preserve">Ясень сращенный </t>
  </si>
  <si>
    <t xml:space="preserve">Ясень цельноламельный </t>
  </si>
  <si>
    <t>ООО «Вуд маркет»</t>
  </si>
  <si>
    <t>Цена действительна от 50 м2</t>
  </si>
  <si>
    <t>Бубинга тангентальный 0,6мм</t>
  </si>
  <si>
    <t>АВ / 2,6 - 2,8м</t>
  </si>
  <si>
    <t>А / 2,6 - 2,8м</t>
  </si>
  <si>
    <t>Венге радиальный 0,6мм</t>
  </si>
  <si>
    <t>Венге тангентальный 0,6мм</t>
  </si>
  <si>
    <t>Грисард тангентальный 0,6мм</t>
  </si>
  <si>
    <t>Дуб европейский 0,6мм рад./танг.</t>
  </si>
  <si>
    <t>АВ / 2,5-3,0 м</t>
  </si>
  <si>
    <t>А</t>
  </si>
  <si>
    <t xml:space="preserve">Зебрано 0,6мм </t>
  </si>
  <si>
    <t>Зингана (Африканский тик) 0,6мм</t>
  </si>
  <si>
    <t xml:space="preserve">Ипе 0,6мм </t>
  </si>
  <si>
    <t xml:space="preserve">Клен "Птичий глаз"0,6мм </t>
  </si>
  <si>
    <t xml:space="preserve">Лати (Белый Венге) 0,6мм </t>
  </si>
  <si>
    <t>Лимба (Блэк Офрам) 0,6мм</t>
  </si>
  <si>
    <t>Олива 0,6мм</t>
  </si>
  <si>
    <t>Орех американский 0,6мм</t>
  </si>
  <si>
    <t>С</t>
  </si>
  <si>
    <t xml:space="preserve">Падук 0,6мм </t>
  </si>
  <si>
    <t xml:space="preserve">Палисандр Сантос 0,6мм </t>
  </si>
  <si>
    <t>Сапели 0,6мм рад./танг.</t>
  </si>
  <si>
    <t>Сукупира 0,6мм</t>
  </si>
  <si>
    <t>Тинео  0,6мм</t>
  </si>
  <si>
    <t>Череджейра 0,6мм</t>
  </si>
  <si>
    <t>Эбен Макасар 0,6мм</t>
  </si>
  <si>
    <t>Цена руб. от 50м2</t>
  </si>
  <si>
    <t>Дуб 3мм пилен.</t>
  </si>
  <si>
    <t>Дуб 6мм пилен.</t>
  </si>
  <si>
    <t>Ясень 3мм пилен.</t>
  </si>
  <si>
    <t>Ясень 4,5мм пилен.</t>
  </si>
  <si>
    <t>Ясень 6мм пилен.</t>
  </si>
  <si>
    <t>Ясень 7,5мм пилен.</t>
  </si>
  <si>
    <t>Ясень 10мм пилен.</t>
  </si>
  <si>
    <t>Бук 4,5мм пилен.</t>
  </si>
  <si>
    <t>Бук 10мм пилен.</t>
  </si>
  <si>
    <t xml:space="preserve">               Шпон</t>
  </si>
  <si>
    <t>Цена руб.от 3м3</t>
  </si>
  <si>
    <t>Кромка</t>
  </si>
  <si>
    <t>20 х 600 х 2900</t>
  </si>
  <si>
    <t>40 х 600 х 1200</t>
  </si>
  <si>
    <t>Длина</t>
  </si>
  <si>
    <t>Дуб 605Q</t>
  </si>
  <si>
    <t xml:space="preserve">Ильм 11S </t>
  </si>
  <si>
    <t xml:space="preserve"> 0,5 х 640 х 2200 с флисом</t>
  </si>
  <si>
    <t>Дуб 905S выбелен.</t>
  </si>
  <si>
    <t xml:space="preserve">                         Тел.: (812) 981-22-33,  (921) 962-41-34</t>
  </si>
  <si>
    <t>Дуб 1,5мм</t>
  </si>
  <si>
    <t>2,5 - 3,2м</t>
  </si>
  <si>
    <t>Ясень 1,5мм</t>
  </si>
  <si>
    <t>125 п.м.</t>
  </si>
  <si>
    <t>100 п.м.</t>
  </si>
  <si>
    <t>100 п.м. выбелен.</t>
  </si>
  <si>
    <t>Цена руб.</t>
  </si>
  <si>
    <t>Клей</t>
  </si>
  <si>
    <t>Цена руб./кг</t>
  </si>
  <si>
    <t>ПВА KLEIM D3</t>
  </si>
  <si>
    <t>ведро 10 кг</t>
  </si>
  <si>
    <t>ведро 35 кг</t>
  </si>
  <si>
    <t>Дуб 50 мм  полуобрезн.</t>
  </si>
  <si>
    <t>сорт 0/1 (длина 3 м)</t>
  </si>
  <si>
    <t>Вишня (Америка) 0,6мм</t>
  </si>
  <si>
    <t>Цена руб.от 1м3</t>
  </si>
  <si>
    <t>Бук 1,5мм</t>
  </si>
  <si>
    <t>АКЦИЯ !</t>
  </si>
  <si>
    <t>РАСПРОДАЖА!!!</t>
  </si>
  <si>
    <t xml:space="preserve">254 п.м. </t>
  </si>
  <si>
    <t xml:space="preserve">168 п.м. </t>
  </si>
  <si>
    <t xml:space="preserve">Дуб цельноламельный </t>
  </si>
  <si>
    <t>Дуб 2,0мм</t>
  </si>
  <si>
    <t>2,0 - 3,0м</t>
  </si>
  <si>
    <t>Бук VLS 23 мм с флисом</t>
  </si>
  <si>
    <t>Бук VLS 35 мм с флисом</t>
  </si>
  <si>
    <t>Бук VLS 70 мм с флисом</t>
  </si>
  <si>
    <t>Бук VLSKS 19 мм с клеем</t>
  </si>
  <si>
    <t>Бук VLSKS 23 мм с клеем</t>
  </si>
  <si>
    <t>Венге VLS 19 мм с флисом</t>
  </si>
  <si>
    <t>Венге VLS 44 мм с флисом</t>
  </si>
  <si>
    <t>Венге VLS 45 мм с флисом</t>
  </si>
  <si>
    <t>Дуб VLS 19 мм с флисом</t>
  </si>
  <si>
    <t>Дуб VLS 23 мм с флисом</t>
  </si>
  <si>
    <t>Дуб VLS 30 мм с флисом</t>
  </si>
  <si>
    <t>Дуб VLS 60 мм с флисом</t>
  </si>
  <si>
    <t>Дуб VLS 135 мм с флисом</t>
  </si>
  <si>
    <t>Дуб VLSKS 19 мм с клеем</t>
  </si>
  <si>
    <t>Дуб VLSKS 23 мм с клеем</t>
  </si>
  <si>
    <t>Макоре VLS 45 мм с флисом</t>
  </si>
  <si>
    <t>Сапели VLS 44 мм с флисом</t>
  </si>
  <si>
    <t>0,5 кг</t>
  </si>
  <si>
    <t xml:space="preserve">ПУ KLEIBERIT 501.0 PUR </t>
  </si>
  <si>
    <t>1 кг</t>
  </si>
  <si>
    <t>ПВА KLEIBERIT 303.2</t>
  </si>
  <si>
    <t>бочка 130 кг</t>
  </si>
  <si>
    <t>сорт 1/2 (длина 3 м)</t>
  </si>
  <si>
    <t>Мебельный щит - ясень</t>
  </si>
  <si>
    <t xml:space="preserve">ПУ KLEIBERIT 501.8 PUR </t>
  </si>
  <si>
    <t xml:space="preserve">Анегри 1,5мм </t>
  </si>
  <si>
    <t>АВ / 2,3 - 2,8м</t>
  </si>
  <si>
    <t>30 х 600 х 3000</t>
  </si>
  <si>
    <t>Дуб 10мм пилен.</t>
  </si>
  <si>
    <t>6 кг</t>
  </si>
  <si>
    <t>ВВ</t>
  </si>
  <si>
    <t>Орех VLS 23 мм с флисом</t>
  </si>
  <si>
    <t>Орех VLS 35 мм с флисом</t>
  </si>
  <si>
    <t>255 п.м.</t>
  </si>
  <si>
    <t>140 п.м.</t>
  </si>
  <si>
    <t>Ольха 30, 50 мм</t>
  </si>
  <si>
    <t>Ясень белый 0,6мм рад.</t>
  </si>
  <si>
    <t>Ясень белый 0,6мм танг.</t>
  </si>
  <si>
    <t>Дуб VLS 45 мм с флисом</t>
  </si>
  <si>
    <t xml:space="preserve">125 п.м. </t>
  </si>
  <si>
    <t>Дуб мореный (Америка) 0,6мм танг.</t>
  </si>
  <si>
    <t>Дуб красный (Америка) 0,6мм рад./танг.</t>
  </si>
  <si>
    <t xml:space="preserve">Бук 6мм </t>
  </si>
  <si>
    <t>Цена руб. от 250м2</t>
  </si>
  <si>
    <t>Цена от 15м2 руб/м2</t>
  </si>
  <si>
    <t xml:space="preserve"> 640 х 2200 с флисом</t>
  </si>
  <si>
    <t>А 2,0-3,2 м</t>
  </si>
  <si>
    <t>Дуб (Кавказ) 0,6мм рад./танг.</t>
  </si>
  <si>
    <t>В / 2,6 - 3,8м</t>
  </si>
  <si>
    <t>Дуб 50 мм  необрезн./красн.</t>
  </si>
  <si>
    <t xml:space="preserve">Ясень белый оливковый 0,6мм </t>
  </si>
  <si>
    <t>360/390</t>
  </si>
  <si>
    <t>ведро 20 кг</t>
  </si>
  <si>
    <t>ведро 30 кг</t>
  </si>
  <si>
    <t>Дуб 30 мм</t>
  </si>
  <si>
    <t>Дуб 50 мм</t>
  </si>
  <si>
    <t>сорт 0/2(длина до 1 м)</t>
  </si>
  <si>
    <t>сорт В, 2,5-3,2 м.</t>
  </si>
  <si>
    <t>Сапели 0,6 мм</t>
  </si>
  <si>
    <t>сорт АВ  рад/ танг, 2,5-2,8 м</t>
  </si>
  <si>
    <t>Ясень белый 0,6 мм</t>
  </si>
  <si>
    <t>сорт АВ 2,5-3,0 м.</t>
  </si>
  <si>
    <t>Цена действительна от 50 м3</t>
  </si>
  <si>
    <t>Орех Сатин / RED GUM  0,6мм</t>
  </si>
  <si>
    <t>Ясень белый 30 мм</t>
  </si>
  <si>
    <t>Ясень белый 50 мм</t>
  </si>
  <si>
    <t>243 п.м.</t>
  </si>
  <si>
    <t>Дуб VLSKS 35 мм с клеем</t>
  </si>
  <si>
    <t>Дуб VLSKS 45 мм с клеем</t>
  </si>
  <si>
    <t xml:space="preserve">Анегри 0,6мм </t>
  </si>
  <si>
    <t>А / 2,6 - 3,2м</t>
  </si>
  <si>
    <t>Лиственница 50 мм</t>
  </si>
  <si>
    <t>сорт 1-3 150,175,200 (длина 3 м)</t>
  </si>
  <si>
    <t>20 х 600 х 2400</t>
  </si>
  <si>
    <t>40 х 600 х 2400</t>
  </si>
  <si>
    <t>Мебельный щит - лиственница</t>
  </si>
  <si>
    <t xml:space="preserve">Лиственница цельный </t>
  </si>
  <si>
    <t>40 х 600 х 1000</t>
  </si>
  <si>
    <t>40 х 600 х 1100</t>
  </si>
  <si>
    <t>40 х 600 х 1400</t>
  </si>
  <si>
    <t>40 х 600 х 1600</t>
  </si>
  <si>
    <t>40 х 600 х 2000</t>
  </si>
  <si>
    <t>Ольха  50 мм необрез</t>
  </si>
  <si>
    <t>Планкен прямой</t>
  </si>
  <si>
    <t>Планкен прямой - лиственница</t>
  </si>
  <si>
    <t>экстра</t>
  </si>
  <si>
    <t>Д</t>
  </si>
  <si>
    <t>20 х 120 х 3000</t>
  </si>
  <si>
    <t>АВ / 2,2 -2,6м</t>
  </si>
  <si>
    <t>ведро 5 кг</t>
  </si>
  <si>
    <t>сорт 2 (длина от 2 м до 3,5 м)</t>
  </si>
  <si>
    <t>Длина 2000-3500 мм, /0,5м3</t>
  </si>
  <si>
    <t>Длина 500 мм, / 3м3</t>
  </si>
  <si>
    <t>254 п.м.</t>
  </si>
  <si>
    <t>4440/760</t>
  </si>
  <si>
    <t>1292/680</t>
  </si>
  <si>
    <t>2992/680</t>
  </si>
  <si>
    <t>3060/680</t>
  </si>
  <si>
    <t xml:space="preserve">  640 х 2200  с флисом</t>
  </si>
  <si>
    <t>Палубная доска  - лиственница</t>
  </si>
  <si>
    <t>20 х 120 х 4000</t>
  </si>
  <si>
    <t>20 х 120 х 5000</t>
  </si>
  <si>
    <t>20 х 120 х 6000</t>
  </si>
  <si>
    <t>1шт-м2</t>
  </si>
  <si>
    <t>кол-во</t>
  </si>
  <si>
    <t>цена шт</t>
  </si>
  <si>
    <t>Палубная доска прямая</t>
  </si>
  <si>
    <t>28 х 140 х 4000</t>
  </si>
  <si>
    <t>28 х 140 х 3000</t>
  </si>
  <si>
    <t>28 х 140 х 5000</t>
  </si>
  <si>
    <t>28 х 140 х 5500</t>
  </si>
  <si>
    <t>28 х 140 х 6000</t>
  </si>
  <si>
    <t>Бубинга помеле 0,6мм</t>
  </si>
  <si>
    <t>А / 720*2,8м</t>
  </si>
  <si>
    <t>АВ / 2,5м  /2,8-3,2 м</t>
  </si>
  <si>
    <t>20 х 600 х 2450</t>
  </si>
  <si>
    <t>сорт В, 2,5 м.</t>
  </si>
  <si>
    <t>Цена действительна от 5 м2</t>
  </si>
  <si>
    <t>Дуб 1-3 мм</t>
  </si>
  <si>
    <t>Дуб 0,6 мм</t>
  </si>
  <si>
    <r>
      <t>сорт</t>
    </r>
    <r>
      <rPr>
        <b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 (длина более 2 м)</t>
    </r>
  </si>
  <si>
    <t xml:space="preserve">Бук 60 мм  </t>
  </si>
  <si>
    <t>АВ / 3,0 - 3,2м</t>
  </si>
  <si>
    <t>860/890</t>
  </si>
  <si>
    <t>820/860</t>
  </si>
  <si>
    <t>ценных пород древесины, кромка, клей</t>
  </si>
  <si>
    <t>1350/305</t>
  </si>
  <si>
    <t>1780/305</t>
  </si>
  <si>
    <t>4054/760</t>
  </si>
  <si>
    <t>580/305</t>
  </si>
  <si>
    <t>1380/305</t>
  </si>
  <si>
    <t>Дуб выбел.VLS 135мм с флис.</t>
  </si>
  <si>
    <t>9990/740</t>
  </si>
  <si>
    <t>4120/305</t>
  </si>
  <si>
    <t>690/670</t>
  </si>
  <si>
    <t>20 х 600 х 1100</t>
  </si>
  <si>
    <t>20 х 600 х 1200</t>
  </si>
  <si>
    <t>20 х 600 х 1800</t>
  </si>
  <si>
    <t>20 х 600 х 1600</t>
  </si>
  <si>
    <t>20 х 600 х 2000</t>
  </si>
  <si>
    <t xml:space="preserve">Граб 30, 40, 50 мм  </t>
  </si>
  <si>
    <t xml:space="preserve">Ольха 0,6мм </t>
  </si>
  <si>
    <t>АВ / 2,6 - 3,6м</t>
  </si>
  <si>
    <t>Прима</t>
  </si>
  <si>
    <t>Экстра</t>
  </si>
  <si>
    <t>А / 2,5 - 3,2м</t>
  </si>
  <si>
    <t>Эвкалипт 0,6 мм</t>
  </si>
  <si>
    <t>525/560</t>
  </si>
  <si>
    <t>Дуб 50 мм  п/обр</t>
  </si>
  <si>
    <t>Орех америк. 50 мм</t>
  </si>
  <si>
    <t>категория АВ (длина  более 3 м)</t>
  </si>
  <si>
    <t>Цена от 100м2 руб/м2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</si>
</sst>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u/>
      <sz val="14"/>
      <name val="Times New Roman"/>
      <family val="1"/>
      <charset val="204"/>
    </font>
    <font>
      <b/>
      <i/>
      <sz val="16"/>
      <color theme="3" tint="-0.249977111117893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/>
    <xf numFmtId="14" fontId="8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1" fillId="0" borderId="0" xfId="1" applyFont="1" applyAlignment="1" applyProtection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3" xfId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7" fillId="0" borderId="3" xfId="1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0" borderId="2" xfId="1" applyFont="1" applyFill="1" applyBorder="1" applyAlignment="1" applyProtection="1"/>
    <xf numFmtId="0" fontId="7" fillId="0" borderId="3" xfId="1" applyFont="1" applyFill="1" applyBorder="1" applyAlignment="1" applyProtection="1"/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0" fillId="0" borderId="0" xfId="0" applyNumberFormat="1"/>
    <xf numFmtId="1" fontId="18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 applyProtection="1">
      <alignment horizontal="left"/>
    </xf>
    <xf numFmtId="0" fontId="4" fillId="2" borderId="3" xfId="1" applyFont="1" applyFill="1" applyBorder="1" applyAlignment="1" applyProtection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7" fillId="0" borderId="2" xfId="1" applyNumberFormat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</xdr:row>
      <xdr:rowOff>144780</xdr:rowOff>
    </xdr:from>
    <xdr:to>
      <xdr:col>1</xdr:col>
      <xdr:colOff>1440180</xdr:colOff>
      <xdr:row>4</xdr:row>
      <xdr:rowOff>38100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97180" y="401955"/>
          <a:ext cx="1476375" cy="4743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800" i="1" kern="10" spc="0" baseline="0">
            <a:ln w="9525">
              <a:solidFill>
                <a:srgbClr val="0000FF"/>
              </a:solidFill>
              <a:round/>
              <a:headEnd/>
              <a:tailEnd/>
            </a:ln>
            <a:solidFill>
              <a:srgbClr val="00B050"/>
            </a:solidFill>
            <a:effectLst/>
            <a:latin typeface="Palatino Linotyp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</xdr:row>
      <xdr:rowOff>144780</xdr:rowOff>
    </xdr:from>
    <xdr:to>
      <xdr:col>1</xdr:col>
      <xdr:colOff>1440180</xdr:colOff>
      <xdr:row>4</xdr:row>
      <xdr:rowOff>38100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297180" y="403860"/>
          <a:ext cx="1485900" cy="4419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800" i="1" kern="10" spc="0" baseline="0">
            <a:ln w="9525">
              <a:solidFill>
                <a:srgbClr val="0000FF"/>
              </a:solidFill>
              <a:round/>
              <a:headEnd/>
              <a:tailEnd/>
            </a:ln>
            <a:solidFill>
              <a:srgbClr val="00B050"/>
            </a:solidFill>
            <a:effectLst/>
            <a:latin typeface="Palatino Linotype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</xdr:row>
      <xdr:rowOff>144780</xdr:rowOff>
    </xdr:from>
    <xdr:to>
      <xdr:col>1</xdr:col>
      <xdr:colOff>1440180</xdr:colOff>
      <xdr:row>4</xdr:row>
      <xdr:rowOff>38100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297180" y="401955"/>
          <a:ext cx="1476375" cy="4743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800" i="1" kern="10" spc="0" baseline="0">
            <a:ln w="9525">
              <a:solidFill>
                <a:srgbClr val="0000FF"/>
              </a:solidFill>
              <a:round/>
              <a:headEnd/>
              <a:tailEnd/>
            </a:ln>
            <a:solidFill>
              <a:srgbClr val="00B050"/>
            </a:solidFill>
            <a:effectLst/>
            <a:latin typeface="Palatino Linotype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</xdr:row>
      <xdr:rowOff>144780</xdr:rowOff>
    </xdr:from>
    <xdr:to>
      <xdr:col>1</xdr:col>
      <xdr:colOff>1440180</xdr:colOff>
      <xdr:row>4</xdr:row>
      <xdr:rowOff>38100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97180" y="401955"/>
          <a:ext cx="1476375" cy="4743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800" i="1" kern="10" spc="0" baseline="0">
            <a:ln w="9525">
              <a:solidFill>
                <a:srgbClr val="0000FF"/>
              </a:solidFill>
              <a:round/>
              <a:headEnd/>
              <a:tailEnd/>
            </a:ln>
            <a:solidFill>
              <a:srgbClr val="00B050"/>
            </a:solidFill>
            <a:effectLst/>
            <a:latin typeface="Palatino Linotype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</xdr:row>
      <xdr:rowOff>144780</xdr:rowOff>
    </xdr:from>
    <xdr:to>
      <xdr:col>1</xdr:col>
      <xdr:colOff>1440180</xdr:colOff>
      <xdr:row>4</xdr:row>
      <xdr:rowOff>38100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297180" y="405130"/>
          <a:ext cx="1492250" cy="47117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800" i="1" kern="10" spc="0" baseline="0">
            <a:ln w="9525">
              <a:solidFill>
                <a:srgbClr val="0000FF"/>
              </a:solidFill>
              <a:round/>
              <a:headEnd/>
              <a:tailEnd/>
            </a:ln>
            <a:solidFill>
              <a:srgbClr val="00B050"/>
            </a:solidFill>
            <a:effectLst/>
            <a:latin typeface="Palatino Linotype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</xdr:row>
      <xdr:rowOff>144780</xdr:rowOff>
    </xdr:from>
    <xdr:to>
      <xdr:col>1</xdr:col>
      <xdr:colOff>1440180</xdr:colOff>
      <xdr:row>4</xdr:row>
      <xdr:rowOff>38100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97180" y="401955"/>
          <a:ext cx="1476375" cy="4743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800" i="1" kern="10" spc="0" baseline="0">
            <a:ln w="9525">
              <a:solidFill>
                <a:srgbClr val="0000FF"/>
              </a:solidFill>
              <a:round/>
              <a:headEnd/>
              <a:tailEnd/>
            </a:ln>
            <a:solidFill>
              <a:srgbClr val="00B050"/>
            </a:solidFill>
            <a:effectLst/>
            <a:latin typeface="Palatino Linotype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</xdr:row>
      <xdr:rowOff>144780</xdr:rowOff>
    </xdr:from>
    <xdr:to>
      <xdr:col>1</xdr:col>
      <xdr:colOff>1440180</xdr:colOff>
      <xdr:row>4</xdr:row>
      <xdr:rowOff>38100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297180" y="401955"/>
          <a:ext cx="1476375" cy="4743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800" i="1" kern="10" spc="0" baseline="0">
            <a:ln w="9525">
              <a:solidFill>
                <a:srgbClr val="0000FF"/>
              </a:solidFill>
              <a:round/>
              <a:headEnd/>
              <a:tailEnd/>
            </a:ln>
            <a:solidFill>
              <a:srgbClr val="00B050"/>
            </a:solidFill>
            <a:effectLst/>
            <a:latin typeface="Palatino Linotyp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od-market.s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ood-market.s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ood-market.s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wood-market.s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wood-market.s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wood-market.s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wood-market.s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I26" sqref="I26"/>
    </sheetView>
  </sheetViews>
  <sheetFormatPr defaultRowHeight="14.5" x14ac:dyDescent="0.35"/>
  <cols>
    <col min="1" max="1" width="5" customWidth="1"/>
    <col min="2" max="2" width="26.54296875" customWidth="1"/>
    <col min="3" max="3" width="7.81640625" customWidth="1"/>
    <col min="4" max="4" width="23.7265625" customWidth="1"/>
    <col min="5" max="5" width="12.1796875" customWidth="1"/>
    <col min="6" max="7" width="12.453125" customWidth="1"/>
  </cols>
  <sheetData>
    <row r="1" spans="1:7" ht="20.5" customHeight="1" x14ac:dyDescent="0.4">
      <c r="A1" s="1" t="s">
        <v>0</v>
      </c>
      <c r="B1" s="20" t="s">
        <v>66</v>
      </c>
      <c r="C1" s="11"/>
      <c r="D1" s="15" t="s">
        <v>21</v>
      </c>
    </row>
    <row r="2" spans="1:7" ht="14.5" customHeight="1" x14ac:dyDescent="0.4">
      <c r="A2" s="1"/>
      <c r="B2" s="11"/>
      <c r="C2" s="11"/>
      <c r="D2" s="15" t="s">
        <v>22</v>
      </c>
    </row>
    <row r="3" spans="1:7" ht="15.5" x14ac:dyDescent="0.35">
      <c r="A3" s="1"/>
      <c r="B3" s="154" t="s">
        <v>50</v>
      </c>
      <c r="C3" s="154"/>
      <c r="D3" s="154"/>
      <c r="E3" s="154"/>
      <c r="F3" s="154"/>
    </row>
    <row r="4" spans="1:7" ht="15.5" x14ac:dyDescent="0.35">
      <c r="A4" s="1"/>
      <c r="B4" s="154" t="s">
        <v>113</v>
      </c>
      <c r="C4" s="154"/>
      <c r="D4" s="154"/>
      <c r="E4" s="154"/>
      <c r="F4" s="154"/>
    </row>
    <row r="5" spans="1:7" x14ac:dyDescent="0.35">
      <c r="A5" s="1"/>
      <c r="B5" s="66" t="s">
        <v>25</v>
      </c>
      <c r="D5" s="14"/>
      <c r="F5" s="14"/>
      <c r="G5" s="12">
        <v>45383</v>
      </c>
    </row>
    <row r="6" spans="1:7" ht="6" customHeight="1" x14ac:dyDescent="0.35">
      <c r="A6" s="18"/>
      <c r="B6" s="2"/>
      <c r="C6" s="2"/>
      <c r="D6" s="2"/>
      <c r="E6" s="2"/>
      <c r="F6" s="2"/>
    </row>
    <row r="7" spans="1:7" ht="15" customHeight="1" x14ac:dyDescent="0.35">
      <c r="A7" s="18" t="s">
        <v>11</v>
      </c>
      <c r="B7" s="16"/>
      <c r="C7" s="16"/>
      <c r="D7" s="16"/>
      <c r="E7" s="45"/>
      <c r="F7" s="16"/>
    </row>
    <row r="8" spans="1:7" ht="23.25" customHeight="1" x14ac:dyDescent="0.35">
      <c r="A8" s="3" t="s">
        <v>1</v>
      </c>
      <c r="B8" s="4" t="s">
        <v>2</v>
      </c>
      <c r="C8" s="155" t="s">
        <v>15</v>
      </c>
      <c r="D8" s="156"/>
      <c r="E8" s="46" t="s">
        <v>49</v>
      </c>
      <c r="F8" s="4" t="s">
        <v>129</v>
      </c>
      <c r="G8" s="4" t="s">
        <v>104</v>
      </c>
    </row>
    <row r="9" spans="1:7" ht="15" customHeight="1" x14ac:dyDescent="0.35">
      <c r="A9" s="41">
        <f>1</f>
        <v>1</v>
      </c>
      <c r="B9" s="57" t="s">
        <v>24</v>
      </c>
      <c r="C9" s="151" t="s">
        <v>45</v>
      </c>
      <c r="D9" s="151"/>
      <c r="E9" s="56">
        <v>61000</v>
      </c>
      <c r="F9" s="55">
        <f>E9-4000</f>
        <v>57000</v>
      </c>
      <c r="G9" s="98" t="s">
        <v>62</v>
      </c>
    </row>
    <row r="10" spans="1:7" ht="14.25" customHeight="1" x14ac:dyDescent="0.35">
      <c r="A10" s="5">
        <f t="shared" ref="A10:A47" si="0">A9+1</f>
        <v>2</v>
      </c>
      <c r="B10" s="57" t="s">
        <v>24</v>
      </c>
      <c r="C10" s="151" t="s">
        <v>28</v>
      </c>
      <c r="D10" s="151"/>
      <c r="E10" s="56">
        <v>67000</v>
      </c>
      <c r="F10" s="55">
        <f t="shared" ref="F10:F42" si="1">E10-4000</f>
        <v>63000</v>
      </c>
      <c r="G10" s="98" t="s">
        <v>62</v>
      </c>
    </row>
    <row r="11" spans="1:7" ht="14.25" customHeight="1" x14ac:dyDescent="0.35">
      <c r="A11" s="5">
        <f t="shared" si="0"/>
        <v>3</v>
      </c>
      <c r="B11" s="57" t="s">
        <v>24</v>
      </c>
      <c r="C11" s="151" t="s">
        <v>30</v>
      </c>
      <c r="D11" s="151"/>
      <c r="E11" s="56">
        <v>70000</v>
      </c>
      <c r="F11" s="55">
        <f t="shared" si="1"/>
        <v>66000</v>
      </c>
      <c r="G11" s="98" t="s">
        <v>62</v>
      </c>
    </row>
    <row r="12" spans="1:7" ht="14.25" customHeight="1" x14ac:dyDescent="0.35">
      <c r="A12" s="5">
        <f t="shared" si="0"/>
        <v>4</v>
      </c>
      <c r="B12" s="99" t="s">
        <v>24</v>
      </c>
      <c r="C12" s="151" t="s">
        <v>52</v>
      </c>
      <c r="D12" s="151"/>
      <c r="E12" s="56">
        <v>58000</v>
      </c>
      <c r="F12" s="55">
        <f t="shared" si="1"/>
        <v>54000</v>
      </c>
      <c r="G12" s="98" t="s">
        <v>62</v>
      </c>
    </row>
    <row r="13" spans="1:7" ht="14.25" customHeight="1" x14ac:dyDescent="0.35">
      <c r="A13" s="5">
        <f t="shared" si="0"/>
        <v>5</v>
      </c>
      <c r="B13" s="99" t="s">
        <v>24</v>
      </c>
      <c r="C13" s="151" t="s">
        <v>53</v>
      </c>
      <c r="D13" s="151"/>
      <c r="E13" s="56">
        <v>62000</v>
      </c>
      <c r="F13" s="55">
        <f t="shared" si="1"/>
        <v>58000</v>
      </c>
      <c r="G13" s="98" t="s">
        <v>62</v>
      </c>
    </row>
    <row r="14" spans="1:7" ht="15" customHeight="1" x14ac:dyDescent="0.35">
      <c r="A14" s="5">
        <f t="shared" si="0"/>
        <v>6</v>
      </c>
      <c r="B14" s="99" t="s">
        <v>16</v>
      </c>
      <c r="C14" s="151" t="s">
        <v>54</v>
      </c>
      <c r="D14" s="151"/>
      <c r="E14" s="56">
        <v>66000</v>
      </c>
      <c r="F14" s="55">
        <f t="shared" si="1"/>
        <v>62000</v>
      </c>
      <c r="G14" s="98" t="s">
        <v>62</v>
      </c>
    </row>
    <row r="15" spans="1:7" ht="15" customHeight="1" x14ac:dyDescent="0.35">
      <c r="A15" s="5">
        <f t="shared" si="0"/>
        <v>7</v>
      </c>
      <c r="B15" s="57" t="s">
        <v>259</v>
      </c>
      <c r="C15" s="151" t="s">
        <v>28</v>
      </c>
      <c r="D15" s="151"/>
      <c r="E15" s="56">
        <v>68000</v>
      </c>
      <c r="F15" s="55">
        <f t="shared" ref="F15:F18" si="2">E15-4000</f>
        <v>64000</v>
      </c>
      <c r="G15" s="141" t="s">
        <v>62</v>
      </c>
    </row>
    <row r="16" spans="1:7" ht="15" customHeight="1" x14ac:dyDescent="0.35">
      <c r="A16" s="5">
        <f t="shared" si="0"/>
        <v>8</v>
      </c>
      <c r="B16" s="57" t="s">
        <v>259</v>
      </c>
      <c r="C16" s="151" t="s">
        <v>30</v>
      </c>
      <c r="D16" s="151"/>
      <c r="E16" s="56">
        <v>72000</v>
      </c>
      <c r="F16" s="55">
        <f t="shared" si="2"/>
        <v>68000</v>
      </c>
      <c r="G16" s="141" t="s">
        <v>62</v>
      </c>
    </row>
    <row r="17" spans="1:7" ht="15" customHeight="1" x14ac:dyDescent="0.35">
      <c r="A17" s="5">
        <f t="shared" si="0"/>
        <v>9</v>
      </c>
      <c r="B17" s="142" t="s">
        <v>259</v>
      </c>
      <c r="C17" s="151" t="s">
        <v>53</v>
      </c>
      <c r="D17" s="151"/>
      <c r="E17" s="56">
        <v>64000</v>
      </c>
      <c r="F17" s="55">
        <f t="shared" si="2"/>
        <v>60000</v>
      </c>
      <c r="G17" s="141" t="s">
        <v>62</v>
      </c>
    </row>
    <row r="18" spans="1:7" ht="15" customHeight="1" x14ac:dyDescent="0.35">
      <c r="A18" s="5">
        <f t="shared" si="0"/>
        <v>10</v>
      </c>
      <c r="B18" s="142" t="s">
        <v>259</v>
      </c>
      <c r="C18" s="151" t="s">
        <v>54</v>
      </c>
      <c r="D18" s="151"/>
      <c r="E18" s="56">
        <v>68000</v>
      </c>
      <c r="F18" s="55">
        <f t="shared" si="2"/>
        <v>64000</v>
      </c>
      <c r="G18" s="141" t="s">
        <v>62</v>
      </c>
    </row>
    <row r="19" spans="1:7" ht="15" customHeight="1" x14ac:dyDescent="0.35">
      <c r="A19" s="5">
        <f t="shared" si="0"/>
        <v>11</v>
      </c>
      <c r="B19" s="59" t="s">
        <v>278</v>
      </c>
      <c r="C19" s="151" t="s">
        <v>45</v>
      </c>
      <c r="D19" s="151"/>
      <c r="E19" s="56">
        <v>55000</v>
      </c>
      <c r="F19" s="55">
        <f t="shared" ref="F19" si="3">E19-4000</f>
        <v>51000</v>
      </c>
      <c r="G19" s="115" t="s">
        <v>62</v>
      </c>
    </row>
    <row r="20" spans="1:7" ht="14.5" customHeight="1" x14ac:dyDescent="0.35">
      <c r="A20" s="5">
        <f t="shared" si="0"/>
        <v>12</v>
      </c>
      <c r="B20" s="59" t="s">
        <v>278</v>
      </c>
      <c r="C20" s="151" t="s">
        <v>28</v>
      </c>
      <c r="D20" s="151"/>
      <c r="E20" s="56">
        <v>59000</v>
      </c>
      <c r="F20" s="55">
        <f t="shared" si="1"/>
        <v>55000</v>
      </c>
      <c r="G20" s="98" t="s">
        <v>62</v>
      </c>
    </row>
    <row r="21" spans="1:7" ht="15" customHeight="1" x14ac:dyDescent="0.35">
      <c r="A21" s="5">
        <f t="shared" si="0"/>
        <v>13</v>
      </c>
      <c r="B21" s="59" t="s">
        <v>278</v>
      </c>
      <c r="C21" s="151" t="s">
        <v>29</v>
      </c>
      <c r="D21" s="151"/>
      <c r="E21" s="56">
        <v>65000</v>
      </c>
      <c r="F21" s="55">
        <f t="shared" si="1"/>
        <v>61000</v>
      </c>
      <c r="G21" s="98" t="s">
        <v>62</v>
      </c>
    </row>
    <row r="22" spans="1:7" ht="15" customHeight="1" x14ac:dyDescent="0.35">
      <c r="A22" s="5">
        <f t="shared" si="0"/>
        <v>14</v>
      </c>
      <c r="B22" s="99" t="s">
        <v>18</v>
      </c>
      <c r="C22" s="151" t="s">
        <v>36</v>
      </c>
      <c r="D22" s="151"/>
      <c r="E22" s="56">
        <v>85000</v>
      </c>
      <c r="F22" s="55">
        <f t="shared" si="1"/>
        <v>81000</v>
      </c>
      <c r="G22" s="98" t="s">
        <v>62</v>
      </c>
    </row>
    <row r="23" spans="1:7" ht="15" customHeight="1" x14ac:dyDescent="0.35">
      <c r="A23" s="5">
        <f t="shared" si="0"/>
        <v>15</v>
      </c>
      <c r="B23" s="99" t="s">
        <v>18</v>
      </c>
      <c r="C23" s="151" t="s">
        <v>37</v>
      </c>
      <c r="D23" s="151"/>
      <c r="E23" s="56">
        <v>110000</v>
      </c>
      <c r="F23" s="55">
        <f t="shared" si="1"/>
        <v>106000</v>
      </c>
      <c r="G23" s="98" t="s">
        <v>62</v>
      </c>
    </row>
    <row r="24" spans="1:7" ht="15" customHeight="1" x14ac:dyDescent="0.35">
      <c r="A24" s="5">
        <f t="shared" si="0"/>
        <v>16</v>
      </c>
      <c r="B24" s="112" t="s">
        <v>18</v>
      </c>
      <c r="C24" s="151" t="s">
        <v>258</v>
      </c>
      <c r="D24" s="151"/>
      <c r="E24" s="56">
        <v>64000</v>
      </c>
      <c r="F24" s="55">
        <f t="shared" si="1"/>
        <v>60000</v>
      </c>
      <c r="G24" s="111" t="s">
        <v>62</v>
      </c>
    </row>
    <row r="25" spans="1:7" ht="15" customHeight="1" x14ac:dyDescent="0.35">
      <c r="A25" s="5">
        <f t="shared" si="0"/>
        <v>17</v>
      </c>
      <c r="B25" s="99" t="s">
        <v>18</v>
      </c>
      <c r="C25" s="151" t="s">
        <v>38</v>
      </c>
      <c r="D25" s="151"/>
      <c r="E25" s="56">
        <v>120000</v>
      </c>
      <c r="F25" s="55">
        <f t="shared" si="1"/>
        <v>116000</v>
      </c>
      <c r="G25" s="98" t="s">
        <v>62</v>
      </c>
    </row>
    <row r="26" spans="1:7" ht="15" customHeight="1" x14ac:dyDescent="0.35">
      <c r="A26" s="5">
        <f t="shared" si="0"/>
        <v>18</v>
      </c>
      <c r="B26" s="99" t="s">
        <v>19</v>
      </c>
      <c r="C26" s="151" t="s">
        <v>36</v>
      </c>
      <c r="D26" s="151"/>
      <c r="E26" s="56">
        <v>95000</v>
      </c>
      <c r="F26" s="55">
        <f t="shared" si="1"/>
        <v>91000</v>
      </c>
      <c r="G26" s="98" t="s">
        <v>62</v>
      </c>
    </row>
    <row r="27" spans="1:7" ht="15" customHeight="1" x14ac:dyDescent="0.35">
      <c r="A27" s="5">
        <f t="shared" si="0"/>
        <v>19</v>
      </c>
      <c r="B27" s="99" t="s">
        <v>19</v>
      </c>
      <c r="C27" s="151" t="s">
        <v>39</v>
      </c>
      <c r="D27" s="151"/>
      <c r="E27" s="56">
        <v>140000</v>
      </c>
      <c r="F27" s="55">
        <f t="shared" si="1"/>
        <v>136000</v>
      </c>
      <c r="G27" s="98" t="s">
        <v>62</v>
      </c>
    </row>
    <row r="28" spans="1:7" ht="15" customHeight="1" x14ac:dyDescent="0.35">
      <c r="A28" s="5">
        <f t="shared" si="0"/>
        <v>20</v>
      </c>
      <c r="B28" s="99" t="s">
        <v>286</v>
      </c>
      <c r="C28" s="151" t="s">
        <v>38</v>
      </c>
      <c r="D28" s="151"/>
      <c r="E28" s="56">
        <v>155000</v>
      </c>
      <c r="F28" s="55">
        <f t="shared" si="1"/>
        <v>151000</v>
      </c>
      <c r="G28" s="98" t="s">
        <v>62</v>
      </c>
    </row>
    <row r="29" spans="1:7" ht="15" hidden="1" customHeight="1" x14ac:dyDescent="0.35">
      <c r="A29" s="5">
        <f t="shared" si="0"/>
        <v>21</v>
      </c>
      <c r="B29" s="105" t="s">
        <v>187</v>
      </c>
      <c r="C29" s="151" t="s">
        <v>160</v>
      </c>
      <c r="D29" s="151"/>
      <c r="E29" s="56">
        <v>100000</v>
      </c>
      <c r="F29" s="55">
        <f t="shared" si="1"/>
        <v>96000</v>
      </c>
      <c r="G29" s="104" t="s">
        <v>62</v>
      </c>
    </row>
    <row r="30" spans="1:7" ht="15" hidden="1" customHeight="1" x14ac:dyDescent="0.35">
      <c r="A30" s="5">
        <f t="shared" si="0"/>
        <v>22</v>
      </c>
      <c r="B30" s="99" t="s">
        <v>126</v>
      </c>
      <c r="C30" s="151" t="s">
        <v>127</v>
      </c>
      <c r="D30" s="151"/>
      <c r="E30" s="56">
        <v>120000</v>
      </c>
      <c r="F30" s="55">
        <f t="shared" si="1"/>
        <v>116000</v>
      </c>
      <c r="G30" s="98" t="s">
        <v>62</v>
      </c>
    </row>
    <row r="31" spans="1:7" ht="15" customHeight="1" x14ac:dyDescent="0.35">
      <c r="A31" s="5">
        <f t="shared" si="0"/>
        <v>23</v>
      </c>
      <c r="B31" s="99" t="s">
        <v>31</v>
      </c>
      <c r="C31" s="151" t="s">
        <v>28</v>
      </c>
      <c r="D31" s="151"/>
      <c r="E31" s="56">
        <v>90000</v>
      </c>
      <c r="F31" s="55">
        <f t="shared" si="1"/>
        <v>86000</v>
      </c>
      <c r="G31" s="98" t="s">
        <v>62</v>
      </c>
    </row>
    <row r="32" spans="1:7" ht="14.25" hidden="1" customHeight="1" x14ac:dyDescent="0.35">
      <c r="A32" s="5">
        <f t="shared" si="0"/>
        <v>24</v>
      </c>
      <c r="B32" s="57" t="s">
        <v>31</v>
      </c>
      <c r="C32" s="151" t="s">
        <v>30</v>
      </c>
      <c r="D32" s="151"/>
      <c r="E32" s="56">
        <v>110000</v>
      </c>
      <c r="F32" s="55">
        <f t="shared" si="1"/>
        <v>106000</v>
      </c>
      <c r="G32" s="98" t="s">
        <v>62</v>
      </c>
    </row>
    <row r="33" spans="1:7" ht="14.25" customHeight="1" x14ac:dyDescent="0.35">
      <c r="A33" s="5">
        <f t="shared" si="0"/>
        <v>25</v>
      </c>
      <c r="B33" s="57" t="s">
        <v>209</v>
      </c>
      <c r="C33" s="151" t="s">
        <v>210</v>
      </c>
      <c r="D33" s="151"/>
      <c r="E33" s="56">
        <v>49000</v>
      </c>
      <c r="F33" s="55">
        <f t="shared" si="1"/>
        <v>45000</v>
      </c>
      <c r="G33" s="132" t="s">
        <v>62</v>
      </c>
    </row>
    <row r="34" spans="1:7" ht="14.25" hidden="1" customHeight="1" x14ac:dyDescent="0.35">
      <c r="A34" s="5">
        <f t="shared" si="0"/>
        <v>26</v>
      </c>
      <c r="B34" s="57" t="s">
        <v>32</v>
      </c>
      <c r="C34" s="151" t="s">
        <v>46</v>
      </c>
      <c r="D34" s="151"/>
      <c r="E34" s="56">
        <v>45000</v>
      </c>
      <c r="F34" s="55">
        <f t="shared" si="1"/>
        <v>41000</v>
      </c>
      <c r="G34" s="98" t="s">
        <v>62</v>
      </c>
    </row>
    <row r="35" spans="1:7" ht="14.25" customHeight="1" x14ac:dyDescent="0.35">
      <c r="A35" s="5">
        <f t="shared" si="0"/>
        <v>27</v>
      </c>
      <c r="B35" s="57" t="s">
        <v>32</v>
      </c>
      <c r="C35" s="151" t="s">
        <v>33</v>
      </c>
      <c r="D35" s="151"/>
      <c r="E35" s="56">
        <v>63000</v>
      </c>
      <c r="F35" s="55">
        <f t="shared" si="1"/>
        <v>59000</v>
      </c>
      <c r="G35" s="98" t="s">
        <v>62</v>
      </c>
    </row>
    <row r="36" spans="1:7" ht="14.25" customHeight="1" x14ac:dyDescent="0.35">
      <c r="A36" s="5">
        <f t="shared" si="0"/>
        <v>28</v>
      </c>
      <c r="B36" s="57" t="s">
        <v>35</v>
      </c>
      <c r="C36" s="151" t="s">
        <v>17</v>
      </c>
      <c r="D36" s="151"/>
      <c r="E36" s="56">
        <v>69000</v>
      </c>
      <c r="F36" s="55">
        <f t="shared" si="1"/>
        <v>65000</v>
      </c>
      <c r="G36" s="98" t="s">
        <v>62</v>
      </c>
    </row>
    <row r="37" spans="1:7" ht="14.25" customHeight="1" x14ac:dyDescent="0.35">
      <c r="A37" s="5">
        <f t="shared" si="0"/>
        <v>29</v>
      </c>
      <c r="B37" s="57" t="s">
        <v>173</v>
      </c>
      <c r="C37" s="153" t="s">
        <v>55</v>
      </c>
      <c r="D37" s="153"/>
      <c r="E37" s="56">
        <v>63000</v>
      </c>
      <c r="F37" s="55">
        <f t="shared" si="1"/>
        <v>59000</v>
      </c>
      <c r="G37" s="77" t="s">
        <v>62</v>
      </c>
    </row>
    <row r="38" spans="1:7" ht="14.25" customHeight="1" x14ac:dyDescent="0.35">
      <c r="A38" s="5">
        <f t="shared" si="0"/>
        <v>30</v>
      </c>
      <c r="B38" s="57" t="s">
        <v>173</v>
      </c>
      <c r="C38" s="153" t="s">
        <v>17</v>
      </c>
      <c r="D38" s="153"/>
      <c r="E38" s="56">
        <v>69000</v>
      </c>
      <c r="F38" s="55">
        <f t="shared" si="1"/>
        <v>65000</v>
      </c>
      <c r="G38" s="77" t="s">
        <v>62</v>
      </c>
    </row>
    <row r="39" spans="1:7" ht="14.25" hidden="1" customHeight="1" x14ac:dyDescent="0.35">
      <c r="A39" s="5">
        <f t="shared" si="0"/>
        <v>31</v>
      </c>
      <c r="B39" s="57" t="s">
        <v>220</v>
      </c>
      <c r="C39" s="153" t="s">
        <v>17</v>
      </c>
      <c r="D39" s="153"/>
      <c r="E39" s="56">
        <v>55000</v>
      </c>
      <c r="F39" s="55">
        <f t="shared" ref="F39" si="4">E39-4000</f>
        <v>51000</v>
      </c>
      <c r="G39" s="77" t="s">
        <v>62</v>
      </c>
    </row>
    <row r="40" spans="1:7" ht="14.25" customHeight="1" x14ac:dyDescent="0.35">
      <c r="A40" s="5">
        <f t="shared" si="0"/>
        <v>32</v>
      </c>
      <c r="B40" s="57" t="s">
        <v>202</v>
      </c>
      <c r="C40" s="151" t="s">
        <v>46</v>
      </c>
      <c r="D40" s="151"/>
      <c r="E40" s="56">
        <v>89000</v>
      </c>
      <c r="F40" s="55">
        <f t="shared" si="1"/>
        <v>85000</v>
      </c>
      <c r="G40" s="98" t="s">
        <v>62</v>
      </c>
    </row>
    <row r="41" spans="1:7" ht="14.5" customHeight="1" x14ac:dyDescent="0.35">
      <c r="A41" s="5">
        <f t="shared" si="0"/>
        <v>33</v>
      </c>
      <c r="B41" s="57" t="s">
        <v>202</v>
      </c>
      <c r="C41" s="151" t="s">
        <v>33</v>
      </c>
      <c r="D41" s="151"/>
      <c r="E41" s="56">
        <v>99000</v>
      </c>
      <c r="F41" s="55">
        <f t="shared" si="1"/>
        <v>95000</v>
      </c>
      <c r="G41" s="98" t="s">
        <v>62</v>
      </c>
    </row>
    <row r="42" spans="1:7" ht="14.5" customHeight="1" x14ac:dyDescent="0.35">
      <c r="A42" s="5">
        <f t="shared" si="0"/>
        <v>34</v>
      </c>
      <c r="B42" s="57" t="s">
        <v>202</v>
      </c>
      <c r="C42" s="151" t="s">
        <v>17</v>
      </c>
      <c r="D42" s="151"/>
      <c r="E42" s="56">
        <v>109000</v>
      </c>
      <c r="F42" s="55">
        <f t="shared" si="1"/>
        <v>105000</v>
      </c>
      <c r="G42" s="98" t="s">
        <v>62</v>
      </c>
    </row>
    <row r="43" spans="1:7" ht="14.5" customHeight="1" x14ac:dyDescent="0.35">
      <c r="A43" s="5">
        <f t="shared" si="0"/>
        <v>35</v>
      </c>
      <c r="B43" s="57" t="s">
        <v>203</v>
      </c>
      <c r="C43" s="151" t="s">
        <v>46</v>
      </c>
      <c r="D43" s="151"/>
      <c r="E43" s="56">
        <v>94000</v>
      </c>
      <c r="F43" s="55">
        <f t="shared" ref="F43:F46" si="5">E43-4000</f>
        <v>90000</v>
      </c>
      <c r="G43" s="130" t="s">
        <v>62</v>
      </c>
    </row>
    <row r="44" spans="1:7" ht="14.5" customHeight="1" x14ac:dyDescent="0.35">
      <c r="A44" s="5">
        <f t="shared" si="0"/>
        <v>36</v>
      </c>
      <c r="B44" s="57" t="s">
        <v>203</v>
      </c>
      <c r="C44" s="151" t="s">
        <v>33</v>
      </c>
      <c r="D44" s="151"/>
      <c r="E44" s="56">
        <v>109000</v>
      </c>
      <c r="F44" s="55">
        <f t="shared" si="5"/>
        <v>105000</v>
      </c>
      <c r="G44" s="130" t="s">
        <v>62</v>
      </c>
    </row>
    <row r="45" spans="1:7" ht="14.5" customHeight="1" x14ac:dyDescent="0.35">
      <c r="A45" s="5">
        <f t="shared" si="0"/>
        <v>37</v>
      </c>
      <c r="B45" s="57" t="s">
        <v>203</v>
      </c>
      <c r="C45" s="151" t="s">
        <v>17</v>
      </c>
      <c r="D45" s="151"/>
      <c r="E45" s="56">
        <v>114000</v>
      </c>
      <c r="F45" s="55">
        <f t="shared" si="5"/>
        <v>110000</v>
      </c>
      <c r="G45" s="130" t="s">
        <v>62</v>
      </c>
    </row>
    <row r="46" spans="1:7" ht="15" customHeight="1" x14ac:dyDescent="0.35">
      <c r="A46" s="5">
        <f t="shared" si="0"/>
        <v>38</v>
      </c>
      <c r="B46" s="57" t="s">
        <v>287</v>
      </c>
      <c r="C46" s="153" t="s">
        <v>288</v>
      </c>
      <c r="D46" s="153"/>
      <c r="E46" s="56">
        <v>490000</v>
      </c>
      <c r="F46" s="55">
        <f>E46-40000</f>
        <v>450000</v>
      </c>
      <c r="G46" s="149" t="s">
        <v>62</v>
      </c>
    </row>
    <row r="47" spans="1:7" x14ac:dyDescent="0.35">
      <c r="A47" s="5">
        <f t="shared" si="0"/>
        <v>39</v>
      </c>
      <c r="B47" s="58" t="s">
        <v>60</v>
      </c>
      <c r="C47" s="152" t="s">
        <v>61</v>
      </c>
      <c r="D47" s="152"/>
      <c r="E47" s="56">
        <v>750000</v>
      </c>
      <c r="F47" s="55">
        <f>E47-20000</f>
        <v>730000</v>
      </c>
      <c r="G47" s="83" t="s">
        <v>62</v>
      </c>
    </row>
    <row r="48" spans="1:7" ht="17.5" x14ac:dyDescent="0.35">
      <c r="A48" s="19"/>
    </row>
  </sheetData>
  <mergeCells count="42">
    <mergeCell ref="C33:D33"/>
    <mergeCell ref="C29:D29"/>
    <mergeCell ref="C31:D31"/>
    <mergeCell ref="C42:D42"/>
    <mergeCell ref="C44:D44"/>
    <mergeCell ref="B3:F3"/>
    <mergeCell ref="B4:F4"/>
    <mergeCell ref="C8:D8"/>
    <mergeCell ref="C41:D41"/>
    <mergeCell ref="C27:D27"/>
    <mergeCell ref="C28:D28"/>
    <mergeCell ref="C30:D30"/>
    <mergeCell ref="C9:D9"/>
    <mergeCell ref="C32:D32"/>
    <mergeCell ref="C34:D34"/>
    <mergeCell ref="C35:D35"/>
    <mergeCell ref="C36:D36"/>
    <mergeCell ref="C11:D11"/>
    <mergeCell ref="C10:D10"/>
    <mergeCell ref="C26:D26"/>
    <mergeCell ref="C21:D21"/>
    <mergeCell ref="C47:D47"/>
    <mergeCell ref="C46:D46"/>
    <mergeCell ref="C37:D37"/>
    <mergeCell ref="C38:D38"/>
    <mergeCell ref="C45:D45"/>
    <mergeCell ref="C40:D40"/>
    <mergeCell ref="C43:D43"/>
    <mergeCell ref="C39:D39"/>
    <mergeCell ref="C20:D20"/>
    <mergeCell ref="C14:D14"/>
    <mergeCell ref="C13:D13"/>
    <mergeCell ref="C12:D12"/>
    <mergeCell ref="C25:D25"/>
    <mergeCell ref="C23:D23"/>
    <mergeCell ref="C22:D22"/>
    <mergeCell ref="C24:D24"/>
    <mergeCell ref="C19:D19"/>
    <mergeCell ref="C15:D15"/>
    <mergeCell ref="C16:D16"/>
    <mergeCell ref="C17:D17"/>
    <mergeCell ref="C18:D18"/>
  </mergeCells>
  <hyperlinks>
    <hyperlink ref="B5" r:id="rId1"/>
  </hyperlinks>
  <pageMargins left="0.70866141732283472" right="0.70866141732283472" top="0.74803149606299213" bottom="0.74803149606299213" header="0.31496062992125984" footer="0.31496062992125984"/>
  <pageSetup paperSize="9" scale="87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workbookViewId="0">
      <selection activeCell="I12" sqref="I12"/>
    </sheetView>
  </sheetViews>
  <sheetFormatPr defaultRowHeight="14.5" x14ac:dyDescent="0.35"/>
  <cols>
    <col min="1" max="1" width="5" customWidth="1"/>
    <col min="2" max="2" width="39.453125" customWidth="1"/>
    <col min="3" max="3" width="11" customWidth="1"/>
    <col min="4" max="4" width="15.453125" customWidth="1"/>
    <col min="5" max="5" width="12.1796875" customWidth="1"/>
    <col min="6" max="7" width="12.453125" customWidth="1"/>
  </cols>
  <sheetData>
    <row r="1" spans="1:7" ht="20.5" customHeight="1" x14ac:dyDescent="0.4">
      <c r="A1" s="1" t="s">
        <v>0</v>
      </c>
      <c r="B1" s="20" t="s">
        <v>66</v>
      </c>
      <c r="C1" s="11"/>
      <c r="D1" s="15" t="s">
        <v>21</v>
      </c>
    </row>
    <row r="2" spans="1:7" ht="14.5" customHeight="1" x14ac:dyDescent="0.4">
      <c r="A2" s="1"/>
      <c r="B2" s="11"/>
      <c r="C2" s="11"/>
      <c r="D2" s="15" t="s">
        <v>263</v>
      </c>
    </row>
    <row r="3" spans="1:7" ht="15.5" x14ac:dyDescent="0.35">
      <c r="A3" s="1"/>
      <c r="B3" s="154" t="s">
        <v>50</v>
      </c>
      <c r="C3" s="154"/>
      <c r="D3" s="154"/>
      <c r="E3" s="154"/>
      <c r="F3" s="154"/>
    </row>
    <row r="4" spans="1:7" ht="15.5" x14ac:dyDescent="0.35">
      <c r="A4" s="1"/>
      <c r="B4" s="154" t="s">
        <v>113</v>
      </c>
      <c r="C4" s="154"/>
      <c r="D4" s="154"/>
      <c r="E4" s="154"/>
      <c r="F4" s="154"/>
    </row>
    <row r="5" spans="1:7" x14ac:dyDescent="0.35">
      <c r="A5" s="1"/>
      <c r="B5" s="66" t="s">
        <v>25</v>
      </c>
      <c r="D5" s="7"/>
      <c r="F5" s="7"/>
      <c r="G5" s="12">
        <v>45366</v>
      </c>
    </row>
    <row r="6" spans="1:7" ht="6" customHeight="1" x14ac:dyDescent="0.35">
      <c r="A6" s="18"/>
      <c r="B6" s="2"/>
      <c r="C6" s="2"/>
      <c r="D6" s="2"/>
      <c r="E6" s="2"/>
      <c r="F6" s="2"/>
    </row>
    <row r="7" spans="1:7" ht="17.5" x14ac:dyDescent="0.35">
      <c r="A7" s="18" t="s">
        <v>103</v>
      </c>
      <c r="B7" s="8"/>
      <c r="C7" s="8"/>
      <c r="D7" s="8"/>
      <c r="E7" s="8"/>
      <c r="F7" s="8"/>
    </row>
    <row r="8" spans="1:7" ht="27" x14ac:dyDescent="0.35">
      <c r="A8" s="4" t="s">
        <v>1</v>
      </c>
      <c r="B8" s="9" t="s">
        <v>2</v>
      </c>
      <c r="C8" s="155" t="s">
        <v>15</v>
      </c>
      <c r="D8" s="156"/>
      <c r="E8" s="10" t="s">
        <v>51</v>
      </c>
      <c r="F8" s="49" t="s">
        <v>93</v>
      </c>
      <c r="G8" s="49" t="s">
        <v>181</v>
      </c>
    </row>
    <row r="9" spans="1:7" ht="6" customHeight="1" x14ac:dyDescent="0.35">
      <c r="A9" s="122"/>
      <c r="B9" s="122"/>
      <c r="C9" s="122"/>
      <c r="D9" s="122"/>
      <c r="E9" s="122"/>
      <c r="F9" s="122"/>
      <c r="G9" s="122"/>
    </row>
    <row r="10" spans="1:7" x14ac:dyDescent="0.35">
      <c r="A10" s="5">
        <v>1</v>
      </c>
      <c r="B10" s="59" t="s">
        <v>207</v>
      </c>
      <c r="C10" s="161" t="s">
        <v>208</v>
      </c>
      <c r="D10" s="162"/>
      <c r="E10" s="61">
        <v>345</v>
      </c>
      <c r="F10" s="50">
        <v>300</v>
      </c>
      <c r="G10" s="131" t="s">
        <v>62</v>
      </c>
    </row>
    <row r="11" spans="1:7" x14ac:dyDescent="0.35">
      <c r="A11" s="5">
        <f t="shared" ref="A11:A44" si="0">A10+1</f>
        <v>2</v>
      </c>
      <c r="B11" s="59" t="s">
        <v>26</v>
      </c>
      <c r="C11" s="161" t="s">
        <v>70</v>
      </c>
      <c r="D11" s="162"/>
      <c r="E11" s="61">
        <v>325</v>
      </c>
      <c r="F11" s="50">
        <v>300</v>
      </c>
      <c r="G11" s="73" t="s">
        <v>62</v>
      </c>
    </row>
    <row r="12" spans="1:7" x14ac:dyDescent="0.35">
      <c r="A12" s="5">
        <f t="shared" si="0"/>
        <v>3</v>
      </c>
      <c r="B12" s="59" t="s">
        <v>250</v>
      </c>
      <c r="C12" s="161" t="s">
        <v>251</v>
      </c>
      <c r="D12" s="162"/>
      <c r="E12" s="61">
        <v>1650</v>
      </c>
      <c r="F12" s="50">
        <v>1500</v>
      </c>
      <c r="G12" s="138" t="s">
        <v>62</v>
      </c>
    </row>
    <row r="13" spans="1:7" ht="16.5" customHeight="1" x14ac:dyDescent="0.35">
      <c r="A13" s="5">
        <f t="shared" si="0"/>
        <v>4</v>
      </c>
      <c r="B13" s="59" t="s">
        <v>68</v>
      </c>
      <c r="C13" s="161" t="s">
        <v>70</v>
      </c>
      <c r="D13" s="162"/>
      <c r="E13" s="61">
        <v>1200</v>
      </c>
      <c r="F13" s="50">
        <v>1100</v>
      </c>
      <c r="G13" s="76" t="s">
        <v>62</v>
      </c>
    </row>
    <row r="14" spans="1:7" x14ac:dyDescent="0.35">
      <c r="A14" s="5">
        <f t="shared" si="0"/>
        <v>5</v>
      </c>
      <c r="B14" s="59" t="s">
        <v>71</v>
      </c>
      <c r="C14" s="161" t="s">
        <v>70</v>
      </c>
      <c r="D14" s="162"/>
      <c r="E14" s="61">
        <v>850</v>
      </c>
      <c r="F14" s="50">
        <v>800</v>
      </c>
      <c r="G14" s="76" t="s">
        <v>62</v>
      </c>
    </row>
    <row r="15" spans="1:7" x14ac:dyDescent="0.35">
      <c r="A15" s="5">
        <f t="shared" si="0"/>
        <v>6</v>
      </c>
      <c r="B15" s="59" t="s">
        <v>72</v>
      </c>
      <c r="C15" s="161" t="s">
        <v>70</v>
      </c>
      <c r="D15" s="162"/>
      <c r="E15" s="61">
        <v>1100</v>
      </c>
      <c r="F15" s="50">
        <v>1000</v>
      </c>
      <c r="G15" s="76" t="s">
        <v>62</v>
      </c>
    </row>
    <row r="16" spans="1:7" x14ac:dyDescent="0.35">
      <c r="A16" s="5">
        <f t="shared" si="0"/>
        <v>7</v>
      </c>
      <c r="B16" s="59" t="s">
        <v>128</v>
      </c>
      <c r="C16" s="161" t="s">
        <v>69</v>
      </c>
      <c r="D16" s="162"/>
      <c r="E16" s="61">
        <v>750</v>
      </c>
      <c r="F16" s="50">
        <v>700</v>
      </c>
      <c r="G16" s="91" t="s">
        <v>62</v>
      </c>
    </row>
    <row r="17" spans="1:7" x14ac:dyDescent="0.35">
      <c r="A17" s="5">
        <f t="shared" si="0"/>
        <v>8</v>
      </c>
      <c r="B17" s="59" t="s">
        <v>73</v>
      </c>
      <c r="C17" s="161" t="s">
        <v>70</v>
      </c>
      <c r="D17" s="162"/>
      <c r="E17" s="61">
        <v>540</v>
      </c>
      <c r="F17" s="50">
        <v>470</v>
      </c>
      <c r="G17" s="76" t="s">
        <v>62</v>
      </c>
    </row>
    <row r="18" spans="1:7" x14ac:dyDescent="0.35">
      <c r="A18" s="5">
        <f t="shared" si="0"/>
        <v>9</v>
      </c>
      <c r="B18" s="60" t="s">
        <v>74</v>
      </c>
      <c r="C18" s="157" t="s">
        <v>75</v>
      </c>
      <c r="D18" s="158"/>
      <c r="E18" s="62" t="s">
        <v>272</v>
      </c>
      <c r="F18" s="42">
        <v>650</v>
      </c>
      <c r="G18" s="54" t="s">
        <v>62</v>
      </c>
    </row>
    <row r="19" spans="1:7" ht="15" customHeight="1" x14ac:dyDescent="0.35">
      <c r="A19" s="5">
        <f t="shared" si="0"/>
        <v>10</v>
      </c>
      <c r="B19" s="60" t="s">
        <v>179</v>
      </c>
      <c r="C19" s="159" t="s">
        <v>184</v>
      </c>
      <c r="D19" s="160"/>
      <c r="E19" s="63">
        <v>395</v>
      </c>
      <c r="F19" s="53">
        <v>350</v>
      </c>
      <c r="G19" s="54" t="s">
        <v>62</v>
      </c>
    </row>
    <row r="20" spans="1:7" ht="15" customHeight="1" x14ac:dyDescent="0.35">
      <c r="A20" s="5">
        <f t="shared" si="0"/>
        <v>11</v>
      </c>
      <c r="B20" s="60" t="s">
        <v>178</v>
      </c>
      <c r="C20" s="161" t="s">
        <v>260</v>
      </c>
      <c r="D20" s="162"/>
      <c r="E20" s="61">
        <v>850</v>
      </c>
      <c r="F20" s="76">
        <v>800</v>
      </c>
      <c r="G20" s="76" t="s">
        <v>62</v>
      </c>
    </row>
    <row r="21" spans="1:7" ht="15" customHeight="1" x14ac:dyDescent="0.35">
      <c r="A21" s="5">
        <f t="shared" si="0"/>
        <v>12</v>
      </c>
      <c r="B21" s="60" t="s">
        <v>185</v>
      </c>
      <c r="C21" s="161" t="s">
        <v>283</v>
      </c>
      <c r="D21" s="162"/>
      <c r="E21" s="62" t="s">
        <v>285</v>
      </c>
      <c r="F21" s="42">
        <v>520</v>
      </c>
      <c r="G21" s="147" t="s">
        <v>62</v>
      </c>
    </row>
    <row r="22" spans="1:7" ht="15" customHeight="1" x14ac:dyDescent="0.35">
      <c r="A22" s="5">
        <f t="shared" si="0"/>
        <v>13</v>
      </c>
      <c r="B22" s="60" t="s">
        <v>185</v>
      </c>
      <c r="C22" s="161" t="s">
        <v>186</v>
      </c>
      <c r="D22" s="162"/>
      <c r="E22" s="61" t="s">
        <v>189</v>
      </c>
      <c r="F22" s="127">
        <v>360</v>
      </c>
      <c r="G22" s="127" t="s">
        <v>62</v>
      </c>
    </row>
    <row r="23" spans="1:7" x14ac:dyDescent="0.35">
      <c r="A23" s="5">
        <f t="shared" si="0"/>
        <v>14</v>
      </c>
      <c r="B23" s="60" t="s">
        <v>77</v>
      </c>
      <c r="C23" s="157" t="s">
        <v>76</v>
      </c>
      <c r="D23" s="158"/>
      <c r="E23" s="78">
        <v>1850</v>
      </c>
      <c r="F23" s="79">
        <v>1650</v>
      </c>
      <c r="G23" s="76" t="s">
        <v>62</v>
      </c>
    </row>
    <row r="24" spans="1:7" x14ac:dyDescent="0.35">
      <c r="A24" s="5">
        <f t="shared" si="0"/>
        <v>15</v>
      </c>
      <c r="B24" s="59" t="s">
        <v>78</v>
      </c>
      <c r="C24" s="157" t="s">
        <v>76</v>
      </c>
      <c r="D24" s="158"/>
      <c r="E24" s="63">
        <v>525</v>
      </c>
      <c r="F24" s="48">
        <v>495</v>
      </c>
      <c r="G24" s="76" t="s">
        <v>62</v>
      </c>
    </row>
    <row r="25" spans="1:7" ht="16.5" customHeight="1" x14ac:dyDescent="0.35">
      <c r="A25" s="5">
        <f t="shared" si="0"/>
        <v>16</v>
      </c>
      <c r="B25" s="60" t="s">
        <v>79</v>
      </c>
      <c r="C25" s="157" t="s">
        <v>76</v>
      </c>
      <c r="D25" s="158"/>
      <c r="E25" s="63">
        <v>840</v>
      </c>
      <c r="F25" s="77">
        <v>795</v>
      </c>
      <c r="G25" s="76" t="s">
        <v>62</v>
      </c>
    </row>
    <row r="26" spans="1:7" x14ac:dyDescent="0.35">
      <c r="A26" s="5">
        <f t="shared" si="0"/>
        <v>17</v>
      </c>
      <c r="B26" s="60" t="s">
        <v>80</v>
      </c>
      <c r="C26" s="157" t="s">
        <v>76</v>
      </c>
      <c r="D26" s="158"/>
      <c r="E26" s="63">
        <v>4500</v>
      </c>
      <c r="F26" s="77">
        <v>4200</v>
      </c>
      <c r="G26" s="76" t="s">
        <v>62</v>
      </c>
    </row>
    <row r="27" spans="1:7" ht="15" customHeight="1" x14ac:dyDescent="0.35">
      <c r="A27" s="5">
        <f t="shared" si="0"/>
        <v>18</v>
      </c>
      <c r="B27" s="60" t="s">
        <v>81</v>
      </c>
      <c r="C27" s="157" t="s">
        <v>23</v>
      </c>
      <c r="D27" s="158"/>
      <c r="E27" s="63">
        <v>295</v>
      </c>
      <c r="F27" s="77">
        <v>265</v>
      </c>
      <c r="G27" s="76" t="s">
        <v>62</v>
      </c>
    </row>
    <row r="28" spans="1:7" x14ac:dyDescent="0.35">
      <c r="A28" s="5">
        <f t="shared" si="0"/>
        <v>19</v>
      </c>
      <c r="B28" s="60" t="s">
        <v>82</v>
      </c>
      <c r="C28" s="157" t="s">
        <v>76</v>
      </c>
      <c r="D28" s="158"/>
      <c r="E28" s="63">
        <v>550</v>
      </c>
      <c r="F28" s="77">
        <v>500</v>
      </c>
      <c r="G28" s="76" t="s">
        <v>62</v>
      </c>
    </row>
    <row r="29" spans="1:7" x14ac:dyDescent="0.35">
      <c r="A29" s="5">
        <f t="shared" si="0"/>
        <v>20</v>
      </c>
      <c r="B29" s="59" t="s">
        <v>83</v>
      </c>
      <c r="C29" s="128" t="s">
        <v>76</v>
      </c>
      <c r="D29" s="129"/>
      <c r="E29" s="63">
        <v>4250</v>
      </c>
      <c r="F29" s="130">
        <v>3950</v>
      </c>
      <c r="G29" s="130" t="s">
        <v>62</v>
      </c>
    </row>
    <row r="30" spans="1:7" x14ac:dyDescent="0.35">
      <c r="A30" s="5">
        <f t="shared" si="0"/>
        <v>21</v>
      </c>
      <c r="B30" s="60" t="s">
        <v>279</v>
      </c>
      <c r="C30" s="161" t="s">
        <v>280</v>
      </c>
      <c r="D30" s="162"/>
      <c r="E30" s="61">
        <v>425</v>
      </c>
      <c r="F30" s="50">
        <v>400</v>
      </c>
      <c r="G30" s="76" t="s">
        <v>62</v>
      </c>
    </row>
    <row r="31" spans="1:7" ht="13.5" customHeight="1" x14ac:dyDescent="0.35">
      <c r="A31" s="5">
        <f t="shared" si="0"/>
        <v>22</v>
      </c>
      <c r="B31" s="59" t="s">
        <v>84</v>
      </c>
      <c r="C31" s="157" t="s">
        <v>252</v>
      </c>
      <c r="D31" s="158"/>
      <c r="E31" s="63" t="s">
        <v>261</v>
      </c>
      <c r="F31" s="130" t="s">
        <v>262</v>
      </c>
      <c r="G31" s="130" t="s">
        <v>62</v>
      </c>
    </row>
    <row r="32" spans="1:7" x14ac:dyDescent="0.35">
      <c r="A32" s="5">
        <f t="shared" si="0"/>
        <v>23</v>
      </c>
      <c r="B32" s="59" t="s">
        <v>84</v>
      </c>
      <c r="C32" s="157" t="s">
        <v>85</v>
      </c>
      <c r="D32" s="158"/>
      <c r="E32" s="63">
        <v>540</v>
      </c>
      <c r="F32" s="76">
        <v>500</v>
      </c>
      <c r="G32" s="76" t="s">
        <v>62</v>
      </c>
    </row>
    <row r="33" spans="1:7" x14ac:dyDescent="0.35">
      <c r="A33" s="5">
        <f t="shared" si="0"/>
        <v>24</v>
      </c>
      <c r="B33" s="59" t="s">
        <v>201</v>
      </c>
      <c r="C33" s="157" t="s">
        <v>76</v>
      </c>
      <c r="D33" s="158"/>
      <c r="E33" s="82">
        <v>1690</v>
      </c>
      <c r="F33" s="6">
        <v>1400</v>
      </c>
      <c r="G33" s="76" t="s">
        <v>62</v>
      </c>
    </row>
    <row r="34" spans="1:7" x14ac:dyDescent="0.35">
      <c r="A34" s="5">
        <f t="shared" si="0"/>
        <v>25</v>
      </c>
      <c r="B34" s="60" t="s">
        <v>86</v>
      </c>
      <c r="C34" s="157" t="s">
        <v>76</v>
      </c>
      <c r="D34" s="158"/>
      <c r="E34" s="63">
        <v>520</v>
      </c>
      <c r="F34" s="76">
        <v>495</v>
      </c>
      <c r="G34" s="76" t="s">
        <v>62</v>
      </c>
    </row>
    <row r="35" spans="1:7" x14ac:dyDescent="0.35">
      <c r="A35" s="5">
        <f t="shared" si="0"/>
        <v>26</v>
      </c>
      <c r="B35" s="60" t="s">
        <v>87</v>
      </c>
      <c r="C35" s="157" t="s">
        <v>76</v>
      </c>
      <c r="D35" s="158"/>
      <c r="E35" s="63">
        <v>2890</v>
      </c>
      <c r="F35" s="76">
        <v>2500</v>
      </c>
      <c r="G35" s="76" t="s">
        <v>62</v>
      </c>
    </row>
    <row r="36" spans="1:7" x14ac:dyDescent="0.35">
      <c r="A36" s="5">
        <f t="shared" si="0"/>
        <v>27</v>
      </c>
      <c r="B36" s="59" t="s">
        <v>88</v>
      </c>
      <c r="C36" s="161" t="s">
        <v>226</v>
      </c>
      <c r="D36" s="162"/>
      <c r="E36" s="63">
        <v>365</v>
      </c>
      <c r="F36" s="48">
        <v>325</v>
      </c>
      <c r="G36" s="76" t="s">
        <v>62</v>
      </c>
    </row>
    <row r="37" spans="1:7" x14ac:dyDescent="0.35">
      <c r="A37" s="5">
        <f t="shared" si="0"/>
        <v>28</v>
      </c>
      <c r="B37" s="59" t="s">
        <v>89</v>
      </c>
      <c r="C37" s="157" t="s">
        <v>76</v>
      </c>
      <c r="D37" s="158"/>
      <c r="E37" s="80">
        <v>560</v>
      </c>
      <c r="F37" s="6">
        <v>520</v>
      </c>
      <c r="G37" s="76" t="s">
        <v>62</v>
      </c>
    </row>
    <row r="38" spans="1:7" x14ac:dyDescent="0.35">
      <c r="A38" s="5">
        <f t="shared" si="0"/>
        <v>29</v>
      </c>
      <c r="B38" s="59" t="s">
        <v>90</v>
      </c>
      <c r="C38" s="157" t="s">
        <v>76</v>
      </c>
      <c r="D38" s="158"/>
      <c r="E38" s="82">
        <v>1525</v>
      </c>
      <c r="F38" s="6">
        <v>1400</v>
      </c>
      <c r="G38" s="76" t="s">
        <v>62</v>
      </c>
    </row>
    <row r="39" spans="1:7" x14ac:dyDescent="0.35">
      <c r="A39" s="5">
        <f t="shared" si="0"/>
        <v>30</v>
      </c>
      <c r="B39" s="59" t="s">
        <v>91</v>
      </c>
      <c r="C39" s="157" t="s">
        <v>76</v>
      </c>
      <c r="D39" s="158"/>
      <c r="E39" s="82">
        <v>525</v>
      </c>
      <c r="F39" s="6">
        <v>495</v>
      </c>
      <c r="G39" s="76" t="s">
        <v>62</v>
      </c>
    </row>
    <row r="40" spans="1:7" x14ac:dyDescent="0.35">
      <c r="A40" s="5">
        <f t="shared" si="0"/>
        <v>31</v>
      </c>
      <c r="B40" s="59" t="s">
        <v>92</v>
      </c>
      <c r="C40" s="157" t="s">
        <v>76</v>
      </c>
      <c r="D40" s="158"/>
      <c r="E40" s="82">
        <v>5300</v>
      </c>
      <c r="F40" s="6">
        <v>4950</v>
      </c>
      <c r="G40" s="76" t="s">
        <v>62</v>
      </c>
    </row>
    <row r="41" spans="1:7" x14ac:dyDescent="0.35">
      <c r="A41" s="5">
        <f t="shared" si="0"/>
        <v>32</v>
      </c>
      <c r="B41" s="59" t="s">
        <v>284</v>
      </c>
      <c r="C41" s="145" t="s">
        <v>23</v>
      </c>
      <c r="D41" s="146"/>
      <c r="E41" s="82">
        <v>125</v>
      </c>
      <c r="F41" s="6">
        <v>100</v>
      </c>
      <c r="G41" s="147" t="s">
        <v>62</v>
      </c>
    </row>
    <row r="42" spans="1:7" x14ac:dyDescent="0.35">
      <c r="A42" s="5">
        <f t="shared" si="0"/>
        <v>33</v>
      </c>
      <c r="B42" s="59" t="s">
        <v>174</v>
      </c>
      <c r="C42" s="157" t="s">
        <v>23</v>
      </c>
      <c r="D42" s="158"/>
      <c r="E42" s="81">
        <v>295</v>
      </c>
      <c r="F42" s="6">
        <v>260</v>
      </c>
      <c r="G42" s="76" t="s">
        <v>62</v>
      </c>
    </row>
    <row r="43" spans="1:7" x14ac:dyDescent="0.35">
      <c r="A43" s="5">
        <f t="shared" si="0"/>
        <v>34</v>
      </c>
      <c r="B43" s="59" t="s">
        <v>175</v>
      </c>
      <c r="C43" s="157" t="s">
        <v>76</v>
      </c>
      <c r="D43" s="158"/>
      <c r="E43" s="62">
        <v>325</v>
      </c>
      <c r="F43" s="13">
        <v>295</v>
      </c>
      <c r="G43" s="76" t="s">
        <v>62</v>
      </c>
    </row>
    <row r="44" spans="1:7" x14ac:dyDescent="0.35">
      <c r="A44" s="5">
        <f t="shared" si="0"/>
        <v>35</v>
      </c>
      <c r="B44" s="59" t="s">
        <v>188</v>
      </c>
      <c r="C44" s="157" t="s">
        <v>76</v>
      </c>
      <c r="D44" s="158"/>
      <c r="E44" s="62">
        <v>245</v>
      </c>
      <c r="F44" s="13">
        <v>215</v>
      </c>
      <c r="G44" s="76" t="s">
        <v>62</v>
      </c>
    </row>
    <row r="45" spans="1:7" ht="7.5" customHeight="1" x14ac:dyDescent="0.35">
      <c r="A45" s="116"/>
      <c r="B45" s="117"/>
      <c r="C45" s="118"/>
      <c r="D45" s="119"/>
      <c r="E45" s="120"/>
      <c r="F45" s="121"/>
      <c r="G45" s="119"/>
    </row>
    <row r="46" spans="1:7" ht="17.25" customHeight="1" x14ac:dyDescent="0.35">
      <c r="A46" s="5">
        <v>1</v>
      </c>
      <c r="B46" s="59" t="s">
        <v>163</v>
      </c>
      <c r="C46" s="165" t="s">
        <v>164</v>
      </c>
      <c r="D46" s="166"/>
      <c r="E46" s="61">
        <v>500</v>
      </c>
      <c r="F46" s="110"/>
      <c r="G46" s="110" t="s">
        <v>62</v>
      </c>
    </row>
    <row r="47" spans="1:7" x14ac:dyDescent="0.35">
      <c r="A47" s="5">
        <f>A46+1</f>
        <v>2</v>
      </c>
      <c r="B47" s="59" t="s">
        <v>130</v>
      </c>
      <c r="C47" s="123" t="s">
        <v>115</v>
      </c>
      <c r="D47" s="124"/>
      <c r="E47" s="64">
        <v>715</v>
      </c>
      <c r="F47" s="13"/>
      <c r="G47" s="94" t="s">
        <v>62</v>
      </c>
    </row>
    <row r="48" spans="1:7" x14ac:dyDescent="0.35">
      <c r="A48" s="5">
        <f t="shared" ref="A48:A59" si="1">A47+1</f>
        <v>3</v>
      </c>
      <c r="B48" s="59" t="s">
        <v>13</v>
      </c>
      <c r="C48" s="125"/>
      <c r="D48" s="126"/>
      <c r="E48" s="61">
        <v>975</v>
      </c>
      <c r="F48" s="48"/>
      <c r="G48" s="76" t="s">
        <v>62</v>
      </c>
    </row>
    <row r="49" spans="1:7" x14ac:dyDescent="0.35">
      <c r="A49" s="5">
        <f t="shared" si="1"/>
        <v>4</v>
      </c>
      <c r="B49" s="59" t="s">
        <v>101</v>
      </c>
      <c r="C49" s="125"/>
      <c r="D49" s="126"/>
      <c r="E49" s="61">
        <v>1300</v>
      </c>
      <c r="F49" s="94"/>
      <c r="G49" s="94" t="s">
        <v>62</v>
      </c>
    </row>
    <row r="50" spans="1:7" x14ac:dyDescent="0.35">
      <c r="A50" s="5">
        <f t="shared" si="1"/>
        <v>5</v>
      </c>
      <c r="B50" s="60" t="s">
        <v>180</v>
      </c>
      <c r="C50" s="163" t="s">
        <v>44</v>
      </c>
      <c r="D50" s="164"/>
      <c r="E50" s="63">
        <v>1600</v>
      </c>
      <c r="F50" s="77"/>
      <c r="G50" s="76" t="s">
        <v>62</v>
      </c>
    </row>
    <row r="51" spans="1:7" x14ac:dyDescent="0.35">
      <c r="A51" s="5">
        <f t="shared" si="1"/>
        <v>6</v>
      </c>
      <c r="B51" s="59" t="s">
        <v>14</v>
      </c>
      <c r="C51" s="125" t="s">
        <v>44</v>
      </c>
      <c r="D51" s="126"/>
      <c r="E51" s="61">
        <v>1750</v>
      </c>
      <c r="F51" s="94"/>
      <c r="G51" s="94" t="s">
        <v>62</v>
      </c>
    </row>
    <row r="52" spans="1:7" x14ac:dyDescent="0.35">
      <c r="A52" s="5">
        <f t="shared" si="1"/>
        <v>7</v>
      </c>
      <c r="B52" s="59" t="s">
        <v>102</v>
      </c>
      <c r="C52" s="125" t="s">
        <v>44</v>
      </c>
      <c r="D52" s="126"/>
      <c r="E52" s="61">
        <v>2100</v>
      </c>
      <c r="F52" s="94"/>
      <c r="G52" s="94" t="s">
        <v>62</v>
      </c>
    </row>
    <row r="53" spans="1:7" x14ac:dyDescent="0.35">
      <c r="A53" s="5">
        <f t="shared" si="1"/>
        <v>8</v>
      </c>
      <c r="B53" s="59" t="s">
        <v>114</v>
      </c>
      <c r="C53" s="123" t="s">
        <v>137</v>
      </c>
      <c r="D53" s="124"/>
      <c r="E53" s="64">
        <v>1200</v>
      </c>
      <c r="F53" s="13"/>
      <c r="G53" s="94" t="s">
        <v>62</v>
      </c>
    </row>
    <row r="54" spans="1:7" x14ac:dyDescent="0.35">
      <c r="A54" s="5">
        <f t="shared" si="1"/>
        <v>9</v>
      </c>
      <c r="B54" s="59" t="s">
        <v>136</v>
      </c>
      <c r="C54" s="123" t="s">
        <v>137</v>
      </c>
      <c r="D54" s="124"/>
      <c r="E54" s="64">
        <v>1650</v>
      </c>
      <c r="F54" s="13"/>
      <c r="G54" s="100" t="s">
        <v>62</v>
      </c>
    </row>
    <row r="55" spans="1:7" x14ac:dyDescent="0.35">
      <c r="A55" s="5">
        <f t="shared" si="1"/>
        <v>10</v>
      </c>
      <c r="B55" s="59" t="s">
        <v>94</v>
      </c>
      <c r="C55" s="150" t="s">
        <v>131</v>
      </c>
      <c r="D55" s="124"/>
      <c r="E55" s="64">
        <v>350</v>
      </c>
      <c r="F55" s="13"/>
      <c r="G55" s="94" t="s">
        <v>62</v>
      </c>
    </row>
    <row r="56" spans="1:7" x14ac:dyDescent="0.35">
      <c r="A56" s="5">
        <f t="shared" si="1"/>
        <v>11</v>
      </c>
      <c r="B56" s="59" t="s">
        <v>94</v>
      </c>
      <c r="C56" s="125"/>
      <c r="D56" s="126"/>
      <c r="E56" s="64">
        <v>1700</v>
      </c>
      <c r="F56" s="13"/>
      <c r="G56" s="94" t="s">
        <v>62</v>
      </c>
    </row>
    <row r="57" spans="1:7" x14ac:dyDescent="0.35">
      <c r="A57" s="5">
        <f t="shared" si="1"/>
        <v>12</v>
      </c>
      <c r="B57" s="59" t="s">
        <v>47</v>
      </c>
      <c r="C57" s="125"/>
      <c r="D57" s="126"/>
      <c r="E57" s="63">
        <v>2100</v>
      </c>
      <c r="F57" s="94"/>
      <c r="G57" s="94" t="s">
        <v>62</v>
      </c>
    </row>
    <row r="58" spans="1:7" x14ac:dyDescent="0.35">
      <c r="A58" s="5">
        <f t="shared" si="1"/>
        <v>13</v>
      </c>
      <c r="B58" s="59" t="s">
        <v>95</v>
      </c>
      <c r="C58" s="125"/>
      <c r="D58" s="126"/>
      <c r="E58" s="63">
        <v>2550</v>
      </c>
      <c r="F58" s="94"/>
      <c r="G58" s="94" t="s">
        <v>62</v>
      </c>
    </row>
    <row r="59" spans="1:7" x14ac:dyDescent="0.35">
      <c r="A59" s="5">
        <f t="shared" si="1"/>
        <v>14</v>
      </c>
      <c r="B59" s="59" t="s">
        <v>20</v>
      </c>
      <c r="C59" s="125" t="s">
        <v>44</v>
      </c>
      <c r="D59" s="126"/>
      <c r="E59" s="63">
        <v>2700</v>
      </c>
      <c r="F59" s="94"/>
      <c r="G59" s="94" t="s">
        <v>62</v>
      </c>
    </row>
    <row r="60" spans="1:7" x14ac:dyDescent="0.35">
      <c r="A60" s="5">
        <f t="shared" ref="A60:A66" si="2">A59+1</f>
        <v>15</v>
      </c>
      <c r="B60" s="59" t="s">
        <v>166</v>
      </c>
      <c r="C60" s="125" t="s">
        <v>44</v>
      </c>
      <c r="D60" s="126"/>
      <c r="E60" s="63">
        <v>3800</v>
      </c>
      <c r="F60" s="111"/>
      <c r="G60" s="111" t="s">
        <v>62</v>
      </c>
    </row>
    <row r="61" spans="1:7" x14ac:dyDescent="0.35">
      <c r="A61" s="5">
        <f t="shared" si="2"/>
        <v>16</v>
      </c>
      <c r="B61" s="59" t="s">
        <v>116</v>
      </c>
      <c r="C61" s="123" t="s">
        <v>115</v>
      </c>
      <c r="D61" s="124"/>
      <c r="E61" s="64">
        <v>1100</v>
      </c>
      <c r="F61" s="13"/>
      <c r="G61" s="94" t="s">
        <v>62</v>
      </c>
    </row>
    <row r="62" spans="1:7" x14ac:dyDescent="0.35">
      <c r="A62" s="5">
        <f t="shared" si="2"/>
        <v>17</v>
      </c>
      <c r="B62" s="59" t="s">
        <v>96</v>
      </c>
      <c r="C62" s="125"/>
      <c r="D62" s="126"/>
      <c r="E62" s="64">
        <v>1600</v>
      </c>
      <c r="F62" s="94"/>
      <c r="G62" s="94" t="s">
        <v>62</v>
      </c>
    </row>
    <row r="63" spans="1:7" x14ac:dyDescent="0.35">
      <c r="A63" s="5">
        <f t="shared" si="2"/>
        <v>18</v>
      </c>
      <c r="B63" s="59" t="s">
        <v>97</v>
      </c>
      <c r="C63" s="125"/>
      <c r="D63" s="126"/>
      <c r="E63" s="63">
        <v>2000</v>
      </c>
      <c r="F63" s="94"/>
      <c r="G63" s="94" t="s">
        <v>62</v>
      </c>
    </row>
    <row r="64" spans="1:7" x14ac:dyDescent="0.35">
      <c r="A64" s="5">
        <f t="shared" si="2"/>
        <v>19</v>
      </c>
      <c r="B64" s="59" t="s">
        <v>98</v>
      </c>
      <c r="C64" s="125" t="s">
        <v>44</v>
      </c>
      <c r="D64" s="126"/>
      <c r="E64" s="63">
        <v>2450</v>
      </c>
      <c r="F64" s="94"/>
      <c r="G64" s="94" t="s">
        <v>62</v>
      </c>
    </row>
    <row r="65" spans="1:7" x14ac:dyDescent="0.35">
      <c r="A65" s="5">
        <f t="shared" si="2"/>
        <v>20</v>
      </c>
      <c r="B65" s="59" t="s">
        <v>99</v>
      </c>
      <c r="C65" s="125" t="s">
        <v>44</v>
      </c>
      <c r="D65" s="126"/>
      <c r="E65" s="63">
        <v>2600</v>
      </c>
      <c r="F65" s="94"/>
      <c r="G65" s="94" t="s">
        <v>62</v>
      </c>
    </row>
    <row r="66" spans="1:7" x14ac:dyDescent="0.35">
      <c r="A66" s="5">
        <f t="shared" si="2"/>
        <v>21</v>
      </c>
      <c r="B66" s="59" t="s">
        <v>100</v>
      </c>
      <c r="C66" s="125" t="s">
        <v>44</v>
      </c>
      <c r="D66" s="126"/>
      <c r="E66" s="63">
        <v>3500</v>
      </c>
      <c r="F66" s="94"/>
      <c r="G66" s="94" t="s">
        <v>62</v>
      </c>
    </row>
  </sheetData>
  <sortState ref="B10:G42">
    <sortCondition ref="B63:B77"/>
  </sortState>
  <mergeCells count="38">
    <mergeCell ref="C50:D50"/>
    <mergeCell ref="C26:D26"/>
    <mergeCell ref="C36:D36"/>
    <mergeCell ref="C44:D44"/>
    <mergeCell ref="C34:D34"/>
    <mergeCell ref="C46:D46"/>
    <mergeCell ref="C42:D42"/>
    <mergeCell ref="C39:D39"/>
    <mergeCell ref="C33:D33"/>
    <mergeCell ref="C40:D40"/>
    <mergeCell ref="C35:D35"/>
    <mergeCell ref="C37:D37"/>
    <mergeCell ref="C43:D43"/>
    <mergeCell ref="C28:D28"/>
    <mergeCell ref="C38:D38"/>
    <mergeCell ref="C32:D32"/>
    <mergeCell ref="C16:D16"/>
    <mergeCell ref="C18:D18"/>
    <mergeCell ref="C10:D10"/>
    <mergeCell ref="C12:D12"/>
    <mergeCell ref="B3:F3"/>
    <mergeCell ref="B4:F4"/>
    <mergeCell ref="C8:D8"/>
    <mergeCell ref="C11:D11"/>
    <mergeCell ref="C13:D13"/>
    <mergeCell ref="C14:D14"/>
    <mergeCell ref="C15:D15"/>
    <mergeCell ref="C17:D17"/>
    <mergeCell ref="C31:D31"/>
    <mergeCell ref="C27:D27"/>
    <mergeCell ref="C24:D24"/>
    <mergeCell ref="C23:D23"/>
    <mergeCell ref="C19:D19"/>
    <mergeCell ref="C25:D25"/>
    <mergeCell ref="C22:D22"/>
    <mergeCell ref="C30:D30"/>
    <mergeCell ref="C20:D20"/>
    <mergeCell ref="C21:D21"/>
  </mergeCells>
  <hyperlinks>
    <hyperlink ref="B5" r:id="rId1"/>
  </hyperlinks>
  <printOptions horizontalCentered="1"/>
  <pageMargins left="0.70866141732283472" right="0.70866141732283472" top="0" bottom="0" header="0.15748031496062992" footer="0.15748031496062992"/>
  <pageSetup paperSize="9" scale="80" fitToHeight="2" orientation="portrait" horizontalDpi="180" verticalDpi="18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F14" sqref="F14"/>
    </sheetView>
  </sheetViews>
  <sheetFormatPr defaultRowHeight="14.5" x14ac:dyDescent="0.35"/>
  <cols>
    <col min="1" max="1" width="5" customWidth="1"/>
    <col min="2" max="2" width="26.54296875" customWidth="1"/>
    <col min="3" max="3" width="11" customWidth="1"/>
    <col min="4" max="4" width="23.7265625" customWidth="1"/>
    <col min="5" max="5" width="12.1796875" customWidth="1"/>
    <col min="6" max="6" width="13.453125" customWidth="1"/>
    <col min="7" max="7" width="12.453125" customWidth="1"/>
  </cols>
  <sheetData>
    <row r="1" spans="1:7" ht="20.5" customHeight="1" x14ac:dyDescent="0.4">
      <c r="A1" s="1" t="s">
        <v>0</v>
      </c>
      <c r="B1" s="20" t="s">
        <v>66</v>
      </c>
      <c r="C1" s="11"/>
      <c r="D1" s="15" t="s">
        <v>21</v>
      </c>
    </row>
    <row r="2" spans="1:7" ht="14.5" customHeight="1" x14ac:dyDescent="0.4">
      <c r="A2" s="1"/>
      <c r="B2" s="11"/>
      <c r="C2" s="11"/>
      <c r="D2" s="15" t="s">
        <v>22</v>
      </c>
    </row>
    <row r="3" spans="1:7" ht="15.5" x14ac:dyDescent="0.35">
      <c r="A3" s="1"/>
      <c r="B3" s="154" t="s">
        <v>50</v>
      </c>
      <c r="C3" s="154"/>
      <c r="D3" s="154"/>
      <c r="E3" s="154"/>
      <c r="F3" s="154"/>
    </row>
    <row r="4" spans="1:7" ht="15.5" x14ac:dyDescent="0.35">
      <c r="A4" s="1"/>
      <c r="B4" s="154" t="s">
        <v>113</v>
      </c>
      <c r="C4" s="154"/>
      <c r="D4" s="154"/>
      <c r="E4" s="154"/>
      <c r="F4" s="154"/>
    </row>
    <row r="5" spans="1:7" x14ac:dyDescent="0.35">
      <c r="A5" s="1"/>
      <c r="B5" s="66" t="s">
        <v>25</v>
      </c>
      <c r="D5" s="14"/>
      <c r="F5" s="14"/>
      <c r="G5" s="12">
        <v>45174</v>
      </c>
    </row>
    <row r="6" spans="1:7" ht="6" customHeight="1" x14ac:dyDescent="0.35">
      <c r="A6" s="18"/>
      <c r="B6" s="2"/>
      <c r="C6" s="2"/>
      <c r="D6" s="2"/>
      <c r="E6" s="2"/>
      <c r="F6" s="2"/>
    </row>
    <row r="7" spans="1:7" ht="17.5" x14ac:dyDescent="0.35">
      <c r="A7" s="23" t="s">
        <v>27</v>
      </c>
      <c r="B7" s="16"/>
      <c r="C7" s="16"/>
      <c r="D7" s="95" t="s">
        <v>132</v>
      </c>
      <c r="E7" s="16"/>
      <c r="F7" s="39"/>
    </row>
    <row r="8" spans="1:7" ht="27" x14ac:dyDescent="0.35">
      <c r="A8" s="4" t="s">
        <v>1</v>
      </c>
      <c r="B8" s="74" t="s">
        <v>2</v>
      </c>
      <c r="C8" s="169" t="s">
        <v>108</v>
      </c>
      <c r="D8" s="170"/>
      <c r="E8" s="75" t="s">
        <v>5</v>
      </c>
      <c r="F8" s="86" t="s">
        <v>182</v>
      </c>
      <c r="G8" s="86" t="s">
        <v>289</v>
      </c>
    </row>
    <row r="9" spans="1:7" ht="15.5" customHeight="1" x14ac:dyDescent="0.35">
      <c r="A9" s="5">
        <v>1</v>
      </c>
      <c r="B9" s="59" t="s">
        <v>112</v>
      </c>
      <c r="C9" s="167" t="s">
        <v>183</v>
      </c>
      <c r="D9" s="168"/>
      <c r="E9" s="61">
        <v>250</v>
      </c>
      <c r="F9" s="149">
        <v>200</v>
      </c>
      <c r="G9" s="149">
        <v>150</v>
      </c>
    </row>
    <row r="10" spans="1:7" ht="14.5" customHeight="1" x14ac:dyDescent="0.35">
      <c r="A10" s="5">
        <f t="shared" ref="A10:A11" si="0">A9+1</f>
        <v>2</v>
      </c>
      <c r="B10" s="59" t="s">
        <v>109</v>
      </c>
      <c r="C10" s="167" t="s">
        <v>236</v>
      </c>
      <c r="D10" s="168"/>
      <c r="E10" s="61">
        <v>180</v>
      </c>
      <c r="F10" s="149">
        <v>130</v>
      </c>
      <c r="G10" s="149">
        <v>100</v>
      </c>
    </row>
    <row r="11" spans="1:7" ht="15" customHeight="1" x14ac:dyDescent="0.35">
      <c r="A11" s="5">
        <f t="shared" si="0"/>
        <v>3</v>
      </c>
      <c r="B11" s="59" t="s">
        <v>110</v>
      </c>
      <c r="C11" s="167" t="s">
        <v>183</v>
      </c>
      <c r="D11" s="168"/>
      <c r="E11" s="61">
        <v>200</v>
      </c>
      <c r="F11" s="84">
        <v>150</v>
      </c>
      <c r="G11" s="84">
        <v>130</v>
      </c>
    </row>
    <row r="12" spans="1:7" ht="17.5" x14ac:dyDescent="0.35">
      <c r="A12" s="19"/>
      <c r="B12" s="17"/>
      <c r="C12" s="17"/>
      <c r="D12" s="17"/>
      <c r="E12" s="43"/>
      <c r="F12" s="44"/>
    </row>
  </sheetData>
  <mergeCells count="6">
    <mergeCell ref="C11:D11"/>
    <mergeCell ref="C10:D10"/>
    <mergeCell ref="B3:F3"/>
    <mergeCell ref="B4:F4"/>
    <mergeCell ref="C8:D8"/>
    <mergeCell ref="C9:D9"/>
  </mergeCells>
  <hyperlinks>
    <hyperlink ref="B5" r:id="rId1"/>
  </hyperlink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2"/>
  <colBreaks count="1" manualBreakCount="1">
    <brk id="1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H17" sqref="H17"/>
    </sheetView>
  </sheetViews>
  <sheetFormatPr defaultRowHeight="14.5" x14ac:dyDescent="0.35"/>
  <cols>
    <col min="1" max="1" width="5" customWidth="1"/>
    <col min="2" max="2" width="26.54296875" customWidth="1"/>
    <col min="3" max="3" width="11" customWidth="1"/>
    <col min="4" max="4" width="23.7265625" customWidth="1"/>
    <col min="5" max="5" width="12.1796875" customWidth="1"/>
    <col min="6" max="7" width="12.453125" customWidth="1"/>
  </cols>
  <sheetData>
    <row r="1" spans="1:6" ht="20.5" customHeight="1" x14ac:dyDescent="0.4">
      <c r="A1" s="1" t="s">
        <v>0</v>
      </c>
      <c r="B1" s="20" t="s">
        <v>66</v>
      </c>
      <c r="C1" s="11"/>
      <c r="D1" s="15" t="s">
        <v>21</v>
      </c>
    </row>
    <row r="2" spans="1:6" ht="14.5" customHeight="1" x14ac:dyDescent="0.4">
      <c r="A2" s="1"/>
      <c r="B2" s="11"/>
      <c r="C2" s="11"/>
      <c r="D2" s="15" t="s">
        <v>22</v>
      </c>
    </row>
    <row r="3" spans="1:6" ht="15.5" x14ac:dyDescent="0.35">
      <c r="A3" s="1"/>
      <c r="B3" s="154" t="s">
        <v>50</v>
      </c>
      <c r="C3" s="154"/>
      <c r="D3" s="154"/>
      <c r="E3" s="154"/>
      <c r="F3" s="154"/>
    </row>
    <row r="4" spans="1:6" ht="15.5" x14ac:dyDescent="0.35">
      <c r="A4" s="1"/>
      <c r="B4" s="154" t="s">
        <v>113</v>
      </c>
      <c r="C4" s="154"/>
      <c r="D4" s="154"/>
      <c r="E4" s="154"/>
      <c r="F4" s="154"/>
    </row>
    <row r="5" spans="1:6" x14ac:dyDescent="0.35">
      <c r="A5" s="1"/>
      <c r="B5" s="66" t="s">
        <v>25</v>
      </c>
      <c r="D5" s="14"/>
      <c r="F5" s="12">
        <v>45321</v>
      </c>
    </row>
    <row r="6" spans="1:6" ht="6" customHeight="1" x14ac:dyDescent="0.35">
      <c r="A6" s="18"/>
      <c r="B6" s="2"/>
      <c r="C6" s="2"/>
      <c r="D6" s="2"/>
      <c r="E6" s="2"/>
      <c r="F6" s="2"/>
    </row>
    <row r="7" spans="1:6" ht="17.5" x14ac:dyDescent="0.35">
      <c r="A7" s="18" t="s">
        <v>7</v>
      </c>
      <c r="B7" s="2"/>
      <c r="C7" s="2"/>
      <c r="D7" s="2"/>
      <c r="E7" s="47"/>
      <c r="F7" s="47"/>
    </row>
    <row r="8" spans="1:6" x14ac:dyDescent="0.35">
      <c r="A8" s="3" t="s">
        <v>1</v>
      </c>
      <c r="B8" s="4" t="s">
        <v>2</v>
      </c>
      <c r="C8" s="4" t="s">
        <v>3</v>
      </c>
      <c r="D8" s="4" t="s">
        <v>4</v>
      </c>
      <c r="E8" s="46" t="s">
        <v>34</v>
      </c>
      <c r="F8" s="46" t="s">
        <v>6</v>
      </c>
    </row>
    <row r="9" spans="1:6" x14ac:dyDescent="0.35">
      <c r="A9" s="41">
        <v>1</v>
      </c>
      <c r="B9" s="65" t="s">
        <v>8</v>
      </c>
      <c r="C9" s="27" t="s">
        <v>23</v>
      </c>
      <c r="D9" s="13" t="s">
        <v>253</v>
      </c>
      <c r="E9" s="62">
        <v>5145</v>
      </c>
      <c r="F9" s="42">
        <v>175000</v>
      </c>
    </row>
    <row r="10" spans="1:6" x14ac:dyDescent="0.35">
      <c r="A10" s="41">
        <f>A9+1</f>
        <v>2</v>
      </c>
      <c r="B10" s="60" t="s">
        <v>8</v>
      </c>
      <c r="C10" s="41" t="s">
        <v>23</v>
      </c>
      <c r="D10" s="42" t="s">
        <v>165</v>
      </c>
      <c r="E10" s="62">
        <v>9450</v>
      </c>
      <c r="F10" s="42">
        <v>175000</v>
      </c>
    </row>
    <row r="11" spans="1:6" x14ac:dyDescent="0.35">
      <c r="A11" s="41">
        <f t="shared" ref="A11:A23" si="0">A10+1</f>
        <v>3</v>
      </c>
      <c r="B11" s="60" t="s">
        <v>8</v>
      </c>
      <c r="C11" s="41" t="s">
        <v>23</v>
      </c>
      <c r="D11" s="42" t="s">
        <v>56</v>
      </c>
      <c r="E11" s="62">
        <v>12600</v>
      </c>
      <c r="F11" s="42">
        <v>175000</v>
      </c>
    </row>
    <row r="12" spans="1:6" ht="13.5" customHeight="1" x14ac:dyDescent="0.35">
      <c r="A12" s="41">
        <f t="shared" si="0"/>
        <v>4</v>
      </c>
      <c r="B12" s="60" t="s">
        <v>48</v>
      </c>
      <c r="C12" s="41" t="s">
        <v>23</v>
      </c>
      <c r="D12" s="42" t="s">
        <v>273</v>
      </c>
      <c r="E12" s="62">
        <v>3010</v>
      </c>
      <c r="F12" s="42">
        <v>215000</v>
      </c>
    </row>
    <row r="13" spans="1:6" ht="13.5" customHeight="1" x14ac:dyDescent="0.35">
      <c r="A13" s="41">
        <f t="shared" si="0"/>
        <v>5</v>
      </c>
      <c r="B13" s="60" t="s">
        <v>48</v>
      </c>
      <c r="C13" s="41" t="s">
        <v>23</v>
      </c>
      <c r="D13" s="42" t="s">
        <v>274</v>
      </c>
      <c r="E13" s="62">
        <v>3096</v>
      </c>
      <c r="F13" s="42">
        <v>215000</v>
      </c>
    </row>
    <row r="14" spans="1:6" ht="13.5" customHeight="1" x14ac:dyDescent="0.35">
      <c r="A14" s="41">
        <f t="shared" si="0"/>
        <v>6</v>
      </c>
      <c r="B14" s="60" t="s">
        <v>48</v>
      </c>
      <c r="C14" s="41" t="s">
        <v>23</v>
      </c>
      <c r="D14" s="42" t="s">
        <v>276</v>
      </c>
      <c r="E14" s="62">
        <v>4128</v>
      </c>
      <c r="F14" s="42">
        <v>215000</v>
      </c>
    </row>
    <row r="15" spans="1:6" ht="13.5" customHeight="1" x14ac:dyDescent="0.35">
      <c r="A15" s="41">
        <f t="shared" si="0"/>
        <v>7</v>
      </c>
      <c r="B15" s="60" t="s">
        <v>48</v>
      </c>
      <c r="C15" s="41" t="s">
        <v>23</v>
      </c>
      <c r="D15" s="42" t="s">
        <v>275</v>
      </c>
      <c r="E15" s="62">
        <v>4644</v>
      </c>
      <c r="F15" s="42">
        <v>215000</v>
      </c>
    </row>
    <row r="16" spans="1:6" ht="13.5" customHeight="1" x14ac:dyDescent="0.35">
      <c r="A16" s="41">
        <f t="shared" si="0"/>
        <v>8</v>
      </c>
      <c r="B16" s="60" t="s">
        <v>48</v>
      </c>
      <c r="C16" s="41" t="s">
        <v>23</v>
      </c>
      <c r="D16" s="42" t="s">
        <v>277</v>
      </c>
      <c r="E16" s="62">
        <v>5760</v>
      </c>
      <c r="F16" s="42">
        <v>240000</v>
      </c>
    </row>
    <row r="17" spans="1:6" ht="13.5" customHeight="1" x14ac:dyDescent="0.35">
      <c r="A17" s="41">
        <f t="shared" si="0"/>
        <v>9</v>
      </c>
      <c r="B17" s="60" t="s">
        <v>48</v>
      </c>
      <c r="C17" s="41" t="s">
        <v>23</v>
      </c>
      <c r="D17" s="42" t="s">
        <v>211</v>
      </c>
      <c r="E17" s="62">
        <v>6912</v>
      </c>
      <c r="F17" s="42">
        <v>240000</v>
      </c>
    </row>
    <row r="18" spans="1:6" x14ac:dyDescent="0.35">
      <c r="A18" s="41">
        <f t="shared" si="0"/>
        <v>10</v>
      </c>
      <c r="B18" s="60" t="s">
        <v>48</v>
      </c>
      <c r="C18" s="41" t="s">
        <v>23</v>
      </c>
      <c r="D18" s="42" t="s">
        <v>63</v>
      </c>
      <c r="E18" s="62">
        <v>8640</v>
      </c>
      <c r="F18" s="42">
        <v>240000</v>
      </c>
    </row>
    <row r="19" spans="1:6" x14ac:dyDescent="0.35">
      <c r="A19" s="41">
        <f t="shared" si="0"/>
        <v>11</v>
      </c>
      <c r="B19" s="60" t="s">
        <v>48</v>
      </c>
      <c r="C19" s="41" t="s">
        <v>23</v>
      </c>
      <c r="D19" s="42" t="s">
        <v>215</v>
      </c>
      <c r="E19" s="62">
        <v>5040</v>
      </c>
      <c r="F19" s="42">
        <v>210000</v>
      </c>
    </row>
    <row r="20" spans="1:6" x14ac:dyDescent="0.35">
      <c r="A20" s="41">
        <f t="shared" si="0"/>
        <v>12</v>
      </c>
      <c r="B20" s="60" t="s">
        <v>48</v>
      </c>
      <c r="C20" s="41" t="s">
        <v>23</v>
      </c>
      <c r="D20" s="42" t="s">
        <v>107</v>
      </c>
      <c r="E20" s="62">
        <v>6048</v>
      </c>
      <c r="F20" s="42">
        <v>210000</v>
      </c>
    </row>
    <row r="21" spans="1:6" x14ac:dyDescent="0.35">
      <c r="A21" s="41">
        <f t="shared" si="0"/>
        <v>13</v>
      </c>
      <c r="B21" s="60" t="s">
        <v>48</v>
      </c>
      <c r="C21" s="41" t="s">
        <v>23</v>
      </c>
      <c r="D21" s="42" t="s">
        <v>219</v>
      </c>
      <c r="E21" s="62">
        <v>11280</v>
      </c>
      <c r="F21" s="42">
        <v>235000</v>
      </c>
    </row>
    <row r="22" spans="1:6" x14ac:dyDescent="0.35">
      <c r="A22" s="41">
        <f t="shared" si="0"/>
        <v>14</v>
      </c>
      <c r="B22" s="60" t="s">
        <v>48</v>
      </c>
      <c r="C22" s="41" t="s">
        <v>23</v>
      </c>
      <c r="D22" s="42" t="s">
        <v>57</v>
      </c>
      <c r="E22" s="62">
        <v>14100</v>
      </c>
      <c r="F22" s="42">
        <v>235000</v>
      </c>
    </row>
    <row r="23" spans="1:6" x14ac:dyDescent="0.35">
      <c r="A23" s="41">
        <f t="shared" si="0"/>
        <v>15</v>
      </c>
      <c r="B23" s="60" t="s">
        <v>48</v>
      </c>
      <c r="C23" s="41" t="s">
        <v>23</v>
      </c>
      <c r="D23" s="42" t="s">
        <v>56</v>
      </c>
      <c r="E23" s="62">
        <v>16920</v>
      </c>
      <c r="F23" s="42">
        <v>235000</v>
      </c>
    </row>
    <row r="24" spans="1:6" ht="17.5" x14ac:dyDescent="0.35">
      <c r="A24" s="51" t="s">
        <v>9</v>
      </c>
      <c r="B24" s="43"/>
      <c r="C24" s="47"/>
      <c r="D24" s="47"/>
      <c r="E24" s="47"/>
      <c r="F24" s="47"/>
    </row>
    <row r="25" spans="1:6" x14ac:dyDescent="0.35">
      <c r="A25" s="52" t="s">
        <v>1</v>
      </c>
      <c r="B25" s="46" t="s">
        <v>2</v>
      </c>
      <c r="C25" s="46" t="s">
        <v>3</v>
      </c>
      <c r="D25" s="46" t="s">
        <v>4</v>
      </c>
      <c r="E25" s="46" t="s">
        <v>34</v>
      </c>
      <c r="F25" s="46" t="s">
        <v>6</v>
      </c>
    </row>
    <row r="26" spans="1:6" x14ac:dyDescent="0.35">
      <c r="A26" s="41">
        <v>1</v>
      </c>
      <c r="B26" s="60" t="s">
        <v>10</v>
      </c>
      <c r="C26" s="41" t="s">
        <v>23</v>
      </c>
      <c r="D26" s="42" t="s">
        <v>63</v>
      </c>
      <c r="E26" s="62">
        <v>10080</v>
      </c>
      <c r="F26" s="42">
        <v>280000</v>
      </c>
    </row>
    <row r="27" spans="1:6" x14ac:dyDescent="0.35">
      <c r="A27" s="41">
        <f t="shared" ref="A27:A31" si="1">A26+1</f>
        <v>2</v>
      </c>
      <c r="B27" s="60" t="s">
        <v>10</v>
      </c>
      <c r="C27" s="41" t="s">
        <v>168</v>
      </c>
      <c r="D27" s="42" t="s">
        <v>63</v>
      </c>
      <c r="E27" s="62">
        <v>8640</v>
      </c>
      <c r="F27" s="42">
        <v>240000</v>
      </c>
    </row>
    <row r="28" spans="1:6" x14ac:dyDescent="0.35">
      <c r="A28" s="41">
        <f t="shared" si="1"/>
        <v>3</v>
      </c>
      <c r="B28" s="60" t="s">
        <v>10</v>
      </c>
      <c r="C28" s="41" t="s">
        <v>23</v>
      </c>
      <c r="D28" s="42" t="s">
        <v>56</v>
      </c>
      <c r="E28" s="62">
        <v>17280</v>
      </c>
      <c r="F28" s="42">
        <v>240000</v>
      </c>
    </row>
    <row r="29" spans="1:6" x14ac:dyDescent="0.35">
      <c r="A29" s="41">
        <f t="shared" si="1"/>
        <v>4</v>
      </c>
      <c r="B29" s="60" t="s">
        <v>10</v>
      </c>
      <c r="C29" s="41" t="s">
        <v>23</v>
      </c>
      <c r="D29" s="42" t="s">
        <v>211</v>
      </c>
      <c r="E29" s="62">
        <v>10440</v>
      </c>
      <c r="F29" s="42">
        <v>360000</v>
      </c>
    </row>
    <row r="30" spans="1:6" x14ac:dyDescent="0.35">
      <c r="A30" s="41">
        <f t="shared" si="1"/>
        <v>5</v>
      </c>
      <c r="B30" s="60" t="s">
        <v>135</v>
      </c>
      <c r="C30" s="41" t="s">
        <v>168</v>
      </c>
      <c r="D30" s="42" t="s">
        <v>211</v>
      </c>
      <c r="E30" s="62">
        <v>9280</v>
      </c>
      <c r="F30" s="42">
        <v>320000</v>
      </c>
    </row>
    <row r="31" spans="1:6" x14ac:dyDescent="0.35">
      <c r="A31" s="41">
        <f t="shared" si="1"/>
        <v>6</v>
      </c>
      <c r="B31" s="60" t="s">
        <v>135</v>
      </c>
      <c r="C31" s="41" t="s">
        <v>168</v>
      </c>
      <c r="D31" s="42" t="s">
        <v>212</v>
      </c>
      <c r="E31" s="62">
        <v>17980</v>
      </c>
      <c r="F31" s="42">
        <v>310000</v>
      </c>
    </row>
    <row r="32" spans="1:6" ht="17.5" hidden="1" x14ac:dyDescent="0.35">
      <c r="A32" s="51" t="s">
        <v>161</v>
      </c>
      <c r="C32" s="47"/>
      <c r="D32" s="47"/>
      <c r="E32" s="47"/>
      <c r="F32" s="47"/>
    </row>
    <row r="33" spans="1:6" ht="17.5" hidden="1" x14ac:dyDescent="0.35">
      <c r="A33" s="52" t="s">
        <v>1</v>
      </c>
      <c r="B33" s="47"/>
      <c r="C33" s="46" t="s">
        <v>3</v>
      </c>
      <c r="D33" s="46" t="s">
        <v>4</v>
      </c>
      <c r="E33" s="46" t="s">
        <v>34</v>
      </c>
      <c r="F33" s="46" t="s">
        <v>6</v>
      </c>
    </row>
    <row r="34" spans="1:6" hidden="1" x14ac:dyDescent="0.35">
      <c r="A34" s="41">
        <v>1</v>
      </c>
      <c r="B34" s="46" t="s">
        <v>2</v>
      </c>
      <c r="C34" s="41" t="s">
        <v>23</v>
      </c>
      <c r="D34" s="42" t="s">
        <v>63</v>
      </c>
      <c r="E34" s="62">
        <v>7560</v>
      </c>
      <c r="F34" s="42">
        <v>210000</v>
      </c>
    </row>
    <row r="35" spans="1:6" hidden="1" x14ac:dyDescent="0.35">
      <c r="A35" s="41">
        <f>A34+1</f>
        <v>2</v>
      </c>
      <c r="B35" s="60" t="s">
        <v>58</v>
      </c>
      <c r="C35" s="41" t="s">
        <v>23</v>
      </c>
      <c r="D35" s="42" t="s">
        <v>56</v>
      </c>
      <c r="E35" s="62">
        <v>15120</v>
      </c>
      <c r="F35" s="42">
        <v>210000</v>
      </c>
    </row>
    <row r="36" spans="1:6" hidden="1" x14ac:dyDescent="0.35">
      <c r="A36" s="41">
        <f t="shared" ref="A36:A38" si="2">A35+1</f>
        <v>3</v>
      </c>
      <c r="B36" s="60" t="s">
        <v>64</v>
      </c>
      <c r="C36" s="41" t="s">
        <v>23</v>
      </c>
      <c r="D36" s="42" t="s">
        <v>59</v>
      </c>
      <c r="E36" s="62">
        <v>5615</v>
      </c>
      <c r="F36" s="42">
        <v>260000</v>
      </c>
    </row>
    <row r="37" spans="1:6" hidden="1" x14ac:dyDescent="0.35">
      <c r="A37" s="41">
        <f t="shared" si="2"/>
        <v>4</v>
      </c>
      <c r="B37" s="60" t="s">
        <v>65</v>
      </c>
      <c r="C37" s="41" t="s">
        <v>23</v>
      </c>
      <c r="D37" s="42" t="s">
        <v>106</v>
      </c>
      <c r="E37" s="62">
        <v>9050</v>
      </c>
      <c r="F37" s="42">
        <v>260000</v>
      </c>
    </row>
    <row r="38" spans="1:6" hidden="1" x14ac:dyDescent="0.35">
      <c r="A38" s="41">
        <f t="shared" si="2"/>
        <v>5</v>
      </c>
      <c r="B38" s="60" t="s">
        <v>65</v>
      </c>
      <c r="C38" s="41" t="s">
        <v>23</v>
      </c>
      <c r="D38" s="42" t="s">
        <v>107</v>
      </c>
      <c r="E38" s="62">
        <v>7060</v>
      </c>
      <c r="F38" s="42">
        <v>245000</v>
      </c>
    </row>
    <row r="39" spans="1:6" ht="17.5" x14ac:dyDescent="0.35">
      <c r="A39" s="51" t="s">
        <v>213</v>
      </c>
      <c r="C39" s="47"/>
      <c r="D39" s="47"/>
      <c r="E39" s="47"/>
      <c r="F39" s="47"/>
    </row>
    <row r="40" spans="1:6" x14ac:dyDescent="0.35">
      <c r="A40" s="52" t="s">
        <v>1</v>
      </c>
      <c r="B40" s="46" t="s">
        <v>2</v>
      </c>
      <c r="C40" s="46" t="s">
        <v>3</v>
      </c>
      <c r="D40" s="46" t="s">
        <v>4</v>
      </c>
      <c r="E40" s="46" t="s">
        <v>34</v>
      </c>
      <c r="F40" s="46" t="s">
        <v>6</v>
      </c>
    </row>
    <row r="41" spans="1:6" x14ac:dyDescent="0.35">
      <c r="A41" s="41">
        <v>1</v>
      </c>
      <c r="B41" s="60" t="s">
        <v>214</v>
      </c>
      <c r="C41" s="41" t="s">
        <v>168</v>
      </c>
      <c r="D41" s="42" t="s">
        <v>215</v>
      </c>
      <c r="E41" s="62">
        <v>3000</v>
      </c>
      <c r="F41" s="42">
        <v>125000</v>
      </c>
    </row>
    <row r="42" spans="1:6" x14ac:dyDescent="0.35">
      <c r="A42" s="41">
        <f>A41+1</f>
        <v>2</v>
      </c>
      <c r="B42" s="60" t="s">
        <v>214</v>
      </c>
      <c r="C42" s="41" t="s">
        <v>168</v>
      </c>
      <c r="D42" s="42" t="s">
        <v>216</v>
      </c>
      <c r="E42" s="62">
        <v>3300</v>
      </c>
      <c r="F42" s="42">
        <v>125000</v>
      </c>
    </row>
    <row r="43" spans="1:6" x14ac:dyDescent="0.35">
      <c r="A43" s="41">
        <f t="shared" ref="A43:A48" si="3">A42+1</f>
        <v>3</v>
      </c>
      <c r="B43" s="60" t="s">
        <v>214</v>
      </c>
      <c r="C43" s="41" t="s">
        <v>168</v>
      </c>
      <c r="D43" s="42" t="s">
        <v>107</v>
      </c>
      <c r="E43" s="62">
        <v>3600</v>
      </c>
      <c r="F43" s="42">
        <v>125000</v>
      </c>
    </row>
    <row r="44" spans="1:6" x14ac:dyDescent="0.35">
      <c r="A44" s="41">
        <f t="shared" si="3"/>
        <v>4</v>
      </c>
      <c r="B44" s="60" t="s">
        <v>214</v>
      </c>
      <c r="C44" s="41" t="s">
        <v>168</v>
      </c>
      <c r="D44" s="42" t="s">
        <v>217</v>
      </c>
      <c r="E44" s="62">
        <v>4200</v>
      </c>
      <c r="F44" s="42">
        <v>125000</v>
      </c>
    </row>
    <row r="45" spans="1:6" x14ac:dyDescent="0.35">
      <c r="A45" s="41">
        <f t="shared" si="3"/>
        <v>5</v>
      </c>
      <c r="B45" s="60" t="s">
        <v>214</v>
      </c>
      <c r="C45" s="41" t="s">
        <v>168</v>
      </c>
      <c r="D45" s="42" t="s">
        <v>218</v>
      </c>
      <c r="E45" s="62">
        <v>4800</v>
      </c>
      <c r="F45" s="42">
        <v>125000</v>
      </c>
    </row>
    <row r="46" spans="1:6" x14ac:dyDescent="0.35">
      <c r="A46" s="41">
        <f t="shared" si="3"/>
        <v>6</v>
      </c>
      <c r="B46" s="60" t="s">
        <v>214</v>
      </c>
      <c r="C46" s="41" t="s">
        <v>168</v>
      </c>
      <c r="D46" s="42" t="s">
        <v>219</v>
      </c>
      <c r="E46" s="62">
        <v>6960</v>
      </c>
      <c r="F46" s="42">
        <v>145000</v>
      </c>
    </row>
    <row r="47" spans="1:6" x14ac:dyDescent="0.35">
      <c r="A47" s="41">
        <f t="shared" si="3"/>
        <v>7</v>
      </c>
      <c r="B47" s="60" t="s">
        <v>214</v>
      </c>
      <c r="C47" s="41" t="s">
        <v>168</v>
      </c>
      <c r="D47" s="42" t="s">
        <v>212</v>
      </c>
      <c r="E47" s="62">
        <v>8352</v>
      </c>
      <c r="F47" s="42">
        <v>145000</v>
      </c>
    </row>
    <row r="48" spans="1:6" x14ac:dyDescent="0.35">
      <c r="A48" s="41">
        <f t="shared" si="3"/>
        <v>8</v>
      </c>
      <c r="B48" s="60" t="s">
        <v>214</v>
      </c>
      <c r="C48" s="41" t="s">
        <v>168</v>
      </c>
      <c r="D48" s="42" t="s">
        <v>56</v>
      </c>
      <c r="E48" s="62">
        <v>10440</v>
      </c>
      <c r="F48" s="42">
        <v>145000</v>
      </c>
    </row>
  </sheetData>
  <mergeCells count="2">
    <mergeCell ref="B3:F3"/>
    <mergeCell ref="B4:F4"/>
  </mergeCells>
  <hyperlinks>
    <hyperlink ref="B5" r:id="rId1"/>
  </hyperlink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selection activeCell="K21" sqref="K21"/>
    </sheetView>
  </sheetViews>
  <sheetFormatPr defaultRowHeight="14.5" x14ac:dyDescent="0.35"/>
  <cols>
    <col min="1" max="1" width="5" customWidth="1"/>
    <col min="2" max="2" width="26.54296875" customWidth="1"/>
    <col min="3" max="3" width="11" customWidth="1"/>
    <col min="4" max="4" width="23.7265625" customWidth="1"/>
    <col min="5" max="5" width="12.1796875" customWidth="1"/>
    <col min="6" max="7" width="12.453125" customWidth="1"/>
    <col min="8" max="10" width="0" hidden="1" customWidth="1"/>
  </cols>
  <sheetData>
    <row r="1" spans="1:10" ht="20.5" customHeight="1" x14ac:dyDescent="0.4">
      <c r="A1" s="1" t="s">
        <v>0</v>
      </c>
      <c r="B1" s="20" t="s">
        <v>66</v>
      </c>
      <c r="C1" s="11"/>
      <c r="D1" s="15" t="s">
        <v>21</v>
      </c>
    </row>
    <row r="2" spans="1:10" ht="14.5" customHeight="1" x14ac:dyDescent="0.4">
      <c r="A2" s="1"/>
      <c r="B2" s="11"/>
      <c r="C2" s="11"/>
      <c r="D2" s="15" t="s">
        <v>22</v>
      </c>
    </row>
    <row r="3" spans="1:10" ht="15.5" x14ac:dyDescent="0.35">
      <c r="A3" s="1"/>
      <c r="B3" s="154" t="s">
        <v>50</v>
      </c>
      <c r="C3" s="154"/>
      <c r="D3" s="154"/>
      <c r="E3" s="154"/>
      <c r="F3" s="154"/>
    </row>
    <row r="4" spans="1:10" ht="15.5" x14ac:dyDescent="0.35">
      <c r="A4" s="1"/>
      <c r="B4" s="154" t="s">
        <v>113</v>
      </c>
      <c r="C4" s="154"/>
      <c r="D4" s="154"/>
      <c r="E4" s="154"/>
      <c r="F4" s="154"/>
    </row>
    <row r="5" spans="1:10" x14ac:dyDescent="0.35">
      <c r="A5" s="1"/>
      <c r="B5" s="66" t="s">
        <v>25</v>
      </c>
      <c r="D5" s="14"/>
      <c r="F5" s="12">
        <v>45376</v>
      </c>
    </row>
    <row r="6" spans="1:10" ht="6" customHeight="1" x14ac:dyDescent="0.35">
      <c r="A6" s="18"/>
      <c r="B6" s="2"/>
      <c r="C6" s="2"/>
      <c r="D6" s="2"/>
      <c r="E6" s="2"/>
      <c r="F6" s="2"/>
    </row>
    <row r="7" spans="1:10" ht="5" customHeight="1" x14ac:dyDescent="0.35"/>
    <row r="8" spans="1:10" ht="17.5" x14ac:dyDescent="0.35">
      <c r="A8" s="51" t="s">
        <v>222</v>
      </c>
      <c r="B8" s="47"/>
      <c r="C8" s="47"/>
      <c r="D8" s="47"/>
      <c r="E8" s="47"/>
      <c r="F8" s="47"/>
      <c r="H8" t="s">
        <v>241</v>
      </c>
      <c r="I8" t="s">
        <v>242</v>
      </c>
      <c r="J8" t="s">
        <v>243</v>
      </c>
    </row>
    <row r="9" spans="1:10" x14ac:dyDescent="0.35">
      <c r="A9" s="52" t="s">
        <v>1</v>
      </c>
      <c r="B9" s="46" t="s">
        <v>2</v>
      </c>
      <c r="C9" s="46" t="s">
        <v>3</v>
      </c>
      <c r="D9" s="46" t="s">
        <v>4</v>
      </c>
      <c r="E9" s="46" t="s">
        <v>34</v>
      </c>
      <c r="F9" s="46" t="s">
        <v>5</v>
      </c>
    </row>
    <row r="10" spans="1:10" x14ac:dyDescent="0.35">
      <c r="A10" s="41">
        <v>1</v>
      </c>
      <c r="B10" s="60" t="s">
        <v>221</v>
      </c>
      <c r="C10" s="41" t="s">
        <v>282</v>
      </c>
      <c r="D10" s="42" t="s">
        <v>225</v>
      </c>
      <c r="E10" s="140">
        <f>J10</f>
        <v>828</v>
      </c>
      <c r="F10" s="62">
        <v>2300</v>
      </c>
      <c r="H10">
        <f>0.12*3</f>
        <v>0.36</v>
      </c>
      <c r="I10">
        <f>1/H10</f>
        <v>2.7777777777777777</v>
      </c>
      <c r="J10" s="139">
        <f>F10/I10</f>
        <v>828</v>
      </c>
    </row>
    <row r="11" spans="1:10" x14ac:dyDescent="0.35">
      <c r="A11" s="41">
        <f>A10+1</f>
        <v>2</v>
      </c>
      <c r="B11" s="60" t="s">
        <v>221</v>
      </c>
      <c r="C11" s="41" t="s">
        <v>282</v>
      </c>
      <c r="D11" s="42" t="s">
        <v>238</v>
      </c>
      <c r="E11" s="140">
        <f t="shared" ref="E11:E29" si="0">J11</f>
        <v>1104</v>
      </c>
      <c r="F11" s="62">
        <v>2300</v>
      </c>
      <c r="H11">
        <f>0.12*4</f>
        <v>0.48</v>
      </c>
      <c r="I11">
        <f t="shared" ref="I11:I29" si="1">1/H11</f>
        <v>2.0833333333333335</v>
      </c>
      <c r="J11" s="139">
        <f t="shared" ref="J11:J29" si="2">F11/I11</f>
        <v>1104</v>
      </c>
    </row>
    <row r="12" spans="1:10" x14ac:dyDescent="0.35">
      <c r="A12" s="41">
        <f t="shared" ref="A12:A29" si="3">A11+1</f>
        <v>3</v>
      </c>
      <c r="B12" s="60" t="s">
        <v>221</v>
      </c>
      <c r="C12" s="41" t="s">
        <v>282</v>
      </c>
      <c r="D12" s="42" t="s">
        <v>239</v>
      </c>
      <c r="E12" s="140">
        <f t="shared" si="0"/>
        <v>1380</v>
      </c>
      <c r="F12" s="62">
        <v>2300</v>
      </c>
      <c r="H12">
        <f>0.12*5</f>
        <v>0.6</v>
      </c>
      <c r="I12">
        <f t="shared" si="1"/>
        <v>1.6666666666666667</v>
      </c>
      <c r="J12" s="139">
        <f t="shared" si="2"/>
        <v>1380</v>
      </c>
    </row>
    <row r="13" spans="1:10" x14ac:dyDescent="0.35">
      <c r="A13" s="41">
        <f t="shared" si="3"/>
        <v>4</v>
      </c>
      <c r="B13" s="60" t="s">
        <v>221</v>
      </c>
      <c r="C13" s="41" t="s">
        <v>282</v>
      </c>
      <c r="D13" s="42" t="s">
        <v>240</v>
      </c>
      <c r="E13" s="140">
        <f t="shared" si="0"/>
        <v>1656</v>
      </c>
      <c r="F13" s="62">
        <v>2300</v>
      </c>
      <c r="H13">
        <f>0.12*6</f>
        <v>0.72</v>
      </c>
      <c r="I13">
        <f t="shared" si="1"/>
        <v>1.3888888888888888</v>
      </c>
      <c r="J13" s="139">
        <f t="shared" si="2"/>
        <v>1656</v>
      </c>
    </row>
    <row r="14" spans="1:10" x14ac:dyDescent="0.35">
      <c r="A14" s="41">
        <f t="shared" si="3"/>
        <v>5</v>
      </c>
      <c r="B14" s="60" t="s">
        <v>221</v>
      </c>
      <c r="C14" s="41" t="s">
        <v>281</v>
      </c>
      <c r="D14" s="42" t="s">
        <v>225</v>
      </c>
      <c r="E14" s="140">
        <f t="shared" si="0"/>
        <v>655.20000000000005</v>
      </c>
      <c r="F14" s="62">
        <v>1820</v>
      </c>
      <c r="H14">
        <f>0.12*3</f>
        <v>0.36</v>
      </c>
      <c r="I14">
        <f t="shared" si="1"/>
        <v>2.7777777777777777</v>
      </c>
      <c r="J14" s="139">
        <f t="shared" si="2"/>
        <v>655.20000000000005</v>
      </c>
    </row>
    <row r="15" spans="1:10" x14ac:dyDescent="0.35">
      <c r="A15" s="41">
        <f t="shared" si="3"/>
        <v>6</v>
      </c>
      <c r="B15" s="60" t="s">
        <v>221</v>
      </c>
      <c r="C15" s="41" t="s">
        <v>281</v>
      </c>
      <c r="D15" s="42" t="s">
        <v>238</v>
      </c>
      <c r="E15" s="140">
        <f t="shared" si="0"/>
        <v>873.59999999999991</v>
      </c>
      <c r="F15" s="62">
        <v>1820</v>
      </c>
      <c r="H15">
        <f>0.12*4</f>
        <v>0.48</v>
      </c>
      <c r="I15">
        <f t="shared" si="1"/>
        <v>2.0833333333333335</v>
      </c>
      <c r="J15" s="139">
        <f t="shared" si="2"/>
        <v>873.59999999999991</v>
      </c>
    </row>
    <row r="16" spans="1:10" x14ac:dyDescent="0.35">
      <c r="A16" s="41">
        <f t="shared" si="3"/>
        <v>7</v>
      </c>
      <c r="B16" s="60" t="s">
        <v>221</v>
      </c>
      <c r="C16" s="41" t="s">
        <v>281</v>
      </c>
      <c r="D16" s="42" t="s">
        <v>239</v>
      </c>
      <c r="E16" s="140">
        <f t="shared" si="0"/>
        <v>1092</v>
      </c>
      <c r="F16" s="62">
        <v>1820</v>
      </c>
      <c r="H16">
        <f>0.12*5</f>
        <v>0.6</v>
      </c>
      <c r="I16">
        <f t="shared" si="1"/>
        <v>1.6666666666666667</v>
      </c>
      <c r="J16" s="139">
        <f t="shared" si="2"/>
        <v>1092</v>
      </c>
    </row>
    <row r="17" spans="1:13" x14ac:dyDescent="0.35">
      <c r="A17" s="41">
        <f t="shared" si="3"/>
        <v>8</v>
      </c>
      <c r="B17" s="60" t="s">
        <v>221</v>
      </c>
      <c r="C17" s="41" t="s">
        <v>281</v>
      </c>
      <c r="D17" s="42" t="s">
        <v>240</v>
      </c>
      <c r="E17" s="140">
        <f t="shared" si="0"/>
        <v>1310.4000000000001</v>
      </c>
      <c r="F17" s="62">
        <v>1820</v>
      </c>
      <c r="H17">
        <f>0.12*6</f>
        <v>0.72</v>
      </c>
      <c r="I17">
        <f t="shared" si="1"/>
        <v>1.3888888888888888</v>
      </c>
      <c r="J17" s="139">
        <f t="shared" si="2"/>
        <v>1310.4000000000001</v>
      </c>
    </row>
    <row r="18" spans="1:13" x14ac:dyDescent="0.35">
      <c r="A18" s="41">
        <f t="shared" si="3"/>
        <v>9</v>
      </c>
      <c r="B18" s="60" t="s">
        <v>221</v>
      </c>
      <c r="C18" s="41" t="s">
        <v>76</v>
      </c>
      <c r="D18" s="42" t="s">
        <v>225</v>
      </c>
      <c r="E18" s="140">
        <f t="shared" si="0"/>
        <v>561.6</v>
      </c>
      <c r="F18" s="62">
        <v>1560</v>
      </c>
      <c r="H18">
        <f>0.12*3</f>
        <v>0.36</v>
      </c>
      <c r="I18">
        <f t="shared" si="1"/>
        <v>2.7777777777777777</v>
      </c>
      <c r="J18" s="139">
        <f t="shared" si="2"/>
        <v>561.6</v>
      </c>
    </row>
    <row r="19" spans="1:13" x14ac:dyDescent="0.35">
      <c r="A19" s="41">
        <f t="shared" si="3"/>
        <v>10</v>
      </c>
      <c r="B19" s="60" t="s">
        <v>221</v>
      </c>
      <c r="C19" s="41" t="s">
        <v>76</v>
      </c>
      <c r="D19" s="42" t="s">
        <v>238</v>
      </c>
      <c r="E19" s="140">
        <f t="shared" si="0"/>
        <v>748.8</v>
      </c>
      <c r="F19" s="62">
        <v>1560</v>
      </c>
      <c r="H19">
        <f>0.12*4</f>
        <v>0.48</v>
      </c>
      <c r="I19">
        <f t="shared" si="1"/>
        <v>2.0833333333333335</v>
      </c>
      <c r="J19" s="139">
        <f t="shared" si="2"/>
        <v>748.8</v>
      </c>
    </row>
    <row r="20" spans="1:13" x14ac:dyDescent="0.35">
      <c r="A20" s="41">
        <f t="shared" si="3"/>
        <v>11</v>
      </c>
      <c r="B20" s="60" t="s">
        <v>221</v>
      </c>
      <c r="C20" s="41" t="s">
        <v>76</v>
      </c>
      <c r="D20" s="42" t="s">
        <v>239</v>
      </c>
      <c r="E20" s="140">
        <f t="shared" si="0"/>
        <v>936</v>
      </c>
      <c r="F20" s="62">
        <v>1560</v>
      </c>
      <c r="H20">
        <f>0.12*5</f>
        <v>0.6</v>
      </c>
      <c r="I20">
        <f t="shared" si="1"/>
        <v>1.6666666666666667</v>
      </c>
      <c r="J20" s="139">
        <f t="shared" si="2"/>
        <v>936</v>
      </c>
    </row>
    <row r="21" spans="1:13" x14ac:dyDescent="0.35">
      <c r="A21" s="41">
        <f t="shared" si="3"/>
        <v>12</v>
      </c>
      <c r="B21" s="60" t="s">
        <v>221</v>
      </c>
      <c r="C21" s="41" t="s">
        <v>76</v>
      </c>
      <c r="D21" s="42" t="s">
        <v>240</v>
      </c>
      <c r="E21" s="140">
        <f t="shared" si="0"/>
        <v>1123.2</v>
      </c>
      <c r="F21" s="62">
        <v>1560</v>
      </c>
      <c r="H21">
        <f>0.12*6</f>
        <v>0.72</v>
      </c>
      <c r="I21">
        <f t="shared" si="1"/>
        <v>1.3888888888888888</v>
      </c>
      <c r="J21" s="139">
        <f t="shared" si="2"/>
        <v>1123.2</v>
      </c>
    </row>
    <row r="22" spans="1:13" x14ac:dyDescent="0.35">
      <c r="A22" s="41">
        <f t="shared" si="3"/>
        <v>13</v>
      </c>
      <c r="B22" s="60" t="s">
        <v>221</v>
      </c>
      <c r="C22" s="41" t="s">
        <v>23</v>
      </c>
      <c r="D22" s="42" t="s">
        <v>225</v>
      </c>
      <c r="E22" s="140">
        <f t="shared" si="0"/>
        <v>356.40000000000003</v>
      </c>
      <c r="F22" s="62">
        <v>990</v>
      </c>
      <c r="H22">
        <f>0.12*3</f>
        <v>0.36</v>
      </c>
      <c r="I22">
        <f t="shared" si="1"/>
        <v>2.7777777777777777</v>
      </c>
      <c r="J22" s="139">
        <f t="shared" si="2"/>
        <v>356.40000000000003</v>
      </c>
    </row>
    <row r="23" spans="1:13" x14ac:dyDescent="0.35">
      <c r="A23" s="41">
        <f t="shared" si="3"/>
        <v>14</v>
      </c>
      <c r="B23" s="60" t="s">
        <v>221</v>
      </c>
      <c r="C23" s="41" t="s">
        <v>23</v>
      </c>
      <c r="D23" s="42" t="s">
        <v>238</v>
      </c>
      <c r="E23" s="140">
        <f t="shared" si="0"/>
        <v>475.2</v>
      </c>
      <c r="F23" s="62">
        <v>990</v>
      </c>
      <c r="H23">
        <f>0.12*4</f>
        <v>0.48</v>
      </c>
      <c r="I23">
        <f t="shared" si="1"/>
        <v>2.0833333333333335</v>
      </c>
      <c r="J23" s="139">
        <f t="shared" si="2"/>
        <v>475.2</v>
      </c>
    </row>
    <row r="24" spans="1:13" x14ac:dyDescent="0.35">
      <c r="A24" s="41">
        <f t="shared" si="3"/>
        <v>15</v>
      </c>
      <c r="B24" s="60" t="s">
        <v>221</v>
      </c>
      <c r="C24" s="41" t="s">
        <v>23</v>
      </c>
      <c r="D24" s="42" t="s">
        <v>239</v>
      </c>
      <c r="E24" s="140">
        <f t="shared" si="0"/>
        <v>594</v>
      </c>
      <c r="F24" s="62">
        <v>990</v>
      </c>
      <c r="H24">
        <f>0.12*5</f>
        <v>0.6</v>
      </c>
      <c r="I24">
        <f t="shared" si="1"/>
        <v>1.6666666666666667</v>
      </c>
      <c r="J24" s="139">
        <f t="shared" si="2"/>
        <v>594</v>
      </c>
    </row>
    <row r="25" spans="1:13" x14ac:dyDescent="0.35">
      <c r="A25" s="41">
        <f t="shared" si="3"/>
        <v>16</v>
      </c>
      <c r="B25" s="60" t="s">
        <v>221</v>
      </c>
      <c r="C25" s="41" t="s">
        <v>23</v>
      </c>
      <c r="D25" s="42" t="s">
        <v>240</v>
      </c>
      <c r="E25" s="140">
        <f t="shared" si="0"/>
        <v>712.80000000000007</v>
      </c>
      <c r="F25" s="62">
        <v>990</v>
      </c>
      <c r="H25">
        <f>0.12*6</f>
        <v>0.72</v>
      </c>
      <c r="I25">
        <f t="shared" si="1"/>
        <v>1.3888888888888888</v>
      </c>
      <c r="J25" s="139">
        <f t="shared" si="2"/>
        <v>712.80000000000007</v>
      </c>
    </row>
    <row r="26" spans="1:13" x14ac:dyDescent="0.35">
      <c r="A26" s="41">
        <f t="shared" si="3"/>
        <v>17</v>
      </c>
      <c r="B26" s="60" t="s">
        <v>221</v>
      </c>
      <c r="C26" s="41" t="s">
        <v>85</v>
      </c>
      <c r="D26" s="42" t="s">
        <v>225</v>
      </c>
      <c r="E26" s="140">
        <f t="shared" si="0"/>
        <v>248.4</v>
      </c>
      <c r="F26" s="62">
        <v>690</v>
      </c>
      <c r="H26">
        <f>0.12*3</f>
        <v>0.36</v>
      </c>
      <c r="I26">
        <f t="shared" si="1"/>
        <v>2.7777777777777777</v>
      </c>
      <c r="J26" s="139">
        <f t="shared" si="2"/>
        <v>248.4</v>
      </c>
    </row>
    <row r="27" spans="1:13" x14ac:dyDescent="0.35">
      <c r="A27" s="41">
        <f t="shared" si="3"/>
        <v>18</v>
      </c>
      <c r="B27" s="60" t="s">
        <v>221</v>
      </c>
      <c r="C27" s="41" t="s">
        <v>85</v>
      </c>
      <c r="D27" s="42" t="s">
        <v>238</v>
      </c>
      <c r="E27" s="140">
        <f t="shared" si="0"/>
        <v>331.2</v>
      </c>
      <c r="F27" s="62">
        <v>690</v>
      </c>
      <c r="H27">
        <f>0.12*4</f>
        <v>0.48</v>
      </c>
      <c r="I27">
        <f t="shared" si="1"/>
        <v>2.0833333333333335</v>
      </c>
      <c r="J27" s="139">
        <f t="shared" si="2"/>
        <v>331.2</v>
      </c>
    </row>
    <row r="28" spans="1:13" x14ac:dyDescent="0.35">
      <c r="A28" s="41">
        <f t="shared" si="3"/>
        <v>19</v>
      </c>
      <c r="B28" s="60" t="s">
        <v>221</v>
      </c>
      <c r="C28" s="41" t="s">
        <v>85</v>
      </c>
      <c r="D28" s="42" t="s">
        <v>239</v>
      </c>
      <c r="E28" s="140">
        <f t="shared" si="0"/>
        <v>414</v>
      </c>
      <c r="F28" s="62">
        <v>690</v>
      </c>
      <c r="H28">
        <f>0.12*5</f>
        <v>0.6</v>
      </c>
      <c r="I28">
        <f t="shared" si="1"/>
        <v>1.6666666666666667</v>
      </c>
      <c r="J28" s="139">
        <f t="shared" si="2"/>
        <v>414</v>
      </c>
    </row>
    <row r="29" spans="1:13" x14ac:dyDescent="0.35">
      <c r="A29" s="41">
        <f t="shared" si="3"/>
        <v>20</v>
      </c>
      <c r="B29" s="60" t="s">
        <v>221</v>
      </c>
      <c r="C29" s="41" t="s">
        <v>85</v>
      </c>
      <c r="D29" s="42" t="s">
        <v>240</v>
      </c>
      <c r="E29" s="140">
        <f t="shared" si="0"/>
        <v>496.8</v>
      </c>
      <c r="F29" s="62">
        <v>690</v>
      </c>
      <c r="H29">
        <f>0.12*6</f>
        <v>0.72</v>
      </c>
      <c r="I29">
        <f t="shared" si="1"/>
        <v>1.3888888888888888</v>
      </c>
      <c r="J29" s="139">
        <f t="shared" si="2"/>
        <v>496.8</v>
      </c>
    </row>
    <row r="31" spans="1:13" hidden="1" x14ac:dyDescent="0.35">
      <c r="B31" s="133" t="s">
        <v>221</v>
      </c>
      <c r="C31" s="133" t="s">
        <v>223</v>
      </c>
      <c r="D31" s="133">
        <v>20</v>
      </c>
      <c r="E31" s="133">
        <v>120</v>
      </c>
      <c r="F31" s="133">
        <v>3</v>
      </c>
      <c r="G31" s="133">
        <f>D31*E31*F31/1000000</f>
        <v>7.1999999999999998E-3</v>
      </c>
      <c r="H31" s="133">
        <v>136</v>
      </c>
      <c r="I31" s="133">
        <f>E31/1000*F31</f>
        <v>0.36</v>
      </c>
      <c r="J31" s="133">
        <f t="shared" ref="J31:J35" si="4">G31*H31</f>
        <v>0.97919999999999996</v>
      </c>
      <c r="K31" s="133">
        <f>(E31/1000)*F31*H31</f>
        <v>48.96</v>
      </c>
      <c r="L31" s="133">
        <v>85000</v>
      </c>
      <c r="M31">
        <v>115000</v>
      </c>
    </row>
    <row r="32" spans="1:13" hidden="1" x14ac:dyDescent="0.35">
      <c r="B32" s="133" t="s">
        <v>221</v>
      </c>
      <c r="C32" s="133" t="s">
        <v>76</v>
      </c>
      <c r="D32" s="133">
        <v>20</v>
      </c>
      <c r="E32" s="133">
        <v>120</v>
      </c>
      <c r="F32" s="133">
        <v>3</v>
      </c>
      <c r="G32" s="133">
        <f>D32*E32*F32/1000000</f>
        <v>7.1999999999999998E-3</v>
      </c>
      <c r="H32" s="133">
        <v>85</v>
      </c>
      <c r="I32" s="133">
        <f>E32/1000*F32</f>
        <v>0.36</v>
      </c>
      <c r="J32" s="133">
        <f t="shared" si="4"/>
        <v>0.61199999999999999</v>
      </c>
      <c r="K32" s="133">
        <f>(E32/1000)*F32*H32</f>
        <v>30.599999999999998</v>
      </c>
      <c r="L32" s="133">
        <v>70000</v>
      </c>
      <c r="M32" s="133">
        <v>91000</v>
      </c>
    </row>
    <row r="33" spans="1:13" hidden="1" x14ac:dyDescent="0.35">
      <c r="B33" s="133" t="s">
        <v>221</v>
      </c>
      <c r="C33" s="133" t="s">
        <v>23</v>
      </c>
      <c r="D33" s="133">
        <v>20</v>
      </c>
      <c r="E33" s="133">
        <v>120</v>
      </c>
      <c r="F33" s="133">
        <v>3</v>
      </c>
      <c r="G33" s="133">
        <f>D33*E33*F33/1000000</f>
        <v>7.1999999999999998E-3</v>
      </c>
      <c r="H33" s="133">
        <v>104</v>
      </c>
      <c r="I33" s="133">
        <f>E33/1000*F33</f>
        <v>0.36</v>
      </c>
      <c r="J33" s="133">
        <f t="shared" si="4"/>
        <v>0.74880000000000002</v>
      </c>
      <c r="K33" s="133">
        <f>(E33/1000)*F33*H33</f>
        <v>37.44</v>
      </c>
      <c r="L33" s="133">
        <v>60000</v>
      </c>
      <c r="M33" s="133">
        <v>78000</v>
      </c>
    </row>
    <row r="34" spans="1:13" hidden="1" x14ac:dyDescent="0.35">
      <c r="B34" s="133" t="s">
        <v>221</v>
      </c>
      <c r="C34" s="133" t="s">
        <v>85</v>
      </c>
      <c r="D34" s="133">
        <v>20</v>
      </c>
      <c r="E34" s="133">
        <v>120</v>
      </c>
      <c r="F34" s="133">
        <v>3</v>
      </c>
      <c r="G34" s="133">
        <f>D34*E34*F34/1000000</f>
        <v>7.1999999999999998E-3</v>
      </c>
      <c r="H34" s="133">
        <v>144</v>
      </c>
      <c r="I34" s="133">
        <f>E34/1000*F34</f>
        <v>0.36</v>
      </c>
      <c r="J34" s="133">
        <f t="shared" si="4"/>
        <v>1.0367999999999999</v>
      </c>
      <c r="K34" s="133">
        <f>(E34/1000)*F34*H34</f>
        <v>51.839999999999996</v>
      </c>
      <c r="L34" s="133">
        <v>35000</v>
      </c>
      <c r="M34" s="133">
        <v>50000</v>
      </c>
    </row>
    <row r="35" spans="1:13" hidden="1" x14ac:dyDescent="0.35">
      <c r="B35" s="133" t="s">
        <v>221</v>
      </c>
      <c r="C35" s="133" t="s">
        <v>224</v>
      </c>
      <c r="D35" s="133">
        <v>20</v>
      </c>
      <c r="E35" s="133">
        <v>120</v>
      </c>
      <c r="F35" s="133">
        <v>3</v>
      </c>
      <c r="G35" s="133">
        <f>D35*E35*F35/1000000</f>
        <v>7.1999999999999998E-3</v>
      </c>
      <c r="H35" s="133">
        <v>144</v>
      </c>
      <c r="I35" s="133">
        <f>E35/1000*F35</f>
        <v>0.36</v>
      </c>
      <c r="J35" s="133">
        <f t="shared" si="4"/>
        <v>1.0367999999999999</v>
      </c>
      <c r="K35" s="133">
        <f>(E35/1000)*F35*H35</f>
        <v>51.839999999999996</v>
      </c>
      <c r="L35" s="133">
        <v>25000</v>
      </c>
      <c r="M35" s="133">
        <v>35000</v>
      </c>
    </row>
    <row r="36" spans="1:13" ht="17.5" x14ac:dyDescent="0.35">
      <c r="A36" s="51" t="s">
        <v>237</v>
      </c>
      <c r="B36" s="47"/>
      <c r="C36" s="47"/>
      <c r="D36" s="47"/>
      <c r="E36" s="47"/>
      <c r="F36" s="47"/>
    </row>
    <row r="37" spans="1:13" x14ac:dyDescent="0.35">
      <c r="A37" s="52" t="s">
        <v>1</v>
      </c>
      <c r="B37" s="46" t="s">
        <v>2</v>
      </c>
      <c r="C37" s="46" t="s">
        <v>3</v>
      </c>
      <c r="D37" s="46" t="s">
        <v>4</v>
      </c>
      <c r="E37" s="46" t="s">
        <v>34</v>
      </c>
      <c r="F37" s="46" t="s">
        <v>6</v>
      </c>
    </row>
    <row r="38" spans="1:13" x14ac:dyDescent="0.35">
      <c r="A38" s="41">
        <v>1</v>
      </c>
      <c r="B38" s="60" t="s">
        <v>244</v>
      </c>
      <c r="C38" s="41" t="s">
        <v>282</v>
      </c>
      <c r="D38" s="42" t="s">
        <v>246</v>
      </c>
      <c r="E38" s="140">
        <f>J38</f>
        <v>966</v>
      </c>
      <c r="F38" s="62">
        <v>2300</v>
      </c>
      <c r="H38">
        <f>0.14*3</f>
        <v>0.42000000000000004</v>
      </c>
      <c r="I38">
        <f>1/H38</f>
        <v>2.3809523809523809</v>
      </c>
      <c r="J38" s="139">
        <f>F38/I38</f>
        <v>966</v>
      </c>
    </row>
    <row r="39" spans="1:13" x14ac:dyDescent="0.35">
      <c r="A39" s="41">
        <f>A38+1</f>
        <v>2</v>
      </c>
      <c r="B39" s="60" t="s">
        <v>244</v>
      </c>
      <c r="C39" s="41" t="s">
        <v>282</v>
      </c>
      <c r="D39" s="42" t="s">
        <v>245</v>
      </c>
      <c r="E39" s="140">
        <f t="shared" ref="E39:E62" si="5">J39</f>
        <v>1288</v>
      </c>
      <c r="F39" s="62">
        <v>2300</v>
      </c>
      <c r="H39">
        <f>0.14*4</f>
        <v>0.56000000000000005</v>
      </c>
      <c r="I39">
        <f t="shared" ref="I39:I41" si="6">1/H39</f>
        <v>1.7857142857142856</v>
      </c>
      <c r="J39" s="139">
        <f t="shared" ref="J39:J41" si="7">F39/I39</f>
        <v>1288</v>
      </c>
    </row>
    <row r="40" spans="1:13" x14ac:dyDescent="0.35">
      <c r="A40" s="41">
        <f t="shared" ref="A40:A62" si="8">A39+1</f>
        <v>3</v>
      </c>
      <c r="B40" s="60" t="s">
        <v>244</v>
      </c>
      <c r="C40" s="41" t="s">
        <v>282</v>
      </c>
      <c r="D40" s="42" t="s">
        <v>247</v>
      </c>
      <c r="E40" s="140">
        <f t="shared" si="5"/>
        <v>1610.0000000000002</v>
      </c>
      <c r="F40" s="62">
        <v>2300</v>
      </c>
      <c r="H40">
        <f>0.14*5</f>
        <v>0.70000000000000007</v>
      </c>
      <c r="I40">
        <f t="shared" si="6"/>
        <v>1.4285714285714284</v>
      </c>
      <c r="J40" s="139">
        <f t="shared" si="7"/>
        <v>1610.0000000000002</v>
      </c>
    </row>
    <row r="41" spans="1:13" x14ac:dyDescent="0.35">
      <c r="A41" s="41">
        <f t="shared" si="8"/>
        <v>4</v>
      </c>
      <c r="B41" s="60" t="s">
        <v>244</v>
      </c>
      <c r="C41" s="41" t="s">
        <v>282</v>
      </c>
      <c r="D41" s="42" t="s">
        <v>248</v>
      </c>
      <c r="E41" s="140">
        <f>J41</f>
        <v>1771</v>
      </c>
      <c r="F41" s="62">
        <v>2300</v>
      </c>
      <c r="H41">
        <f>0.14*5.5</f>
        <v>0.77</v>
      </c>
      <c r="I41">
        <f t="shared" si="6"/>
        <v>1.2987012987012987</v>
      </c>
      <c r="J41" s="139">
        <f t="shared" si="7"/>
        <v>1771</v>
      </c>
    </row>
    <row r="42" spans="1:13" x14ac:dyDescent="0.35">
      <c r="A42" s="41">
        <f t="shared" si="8"/>
        <v>5</v>
      </c>
      <c r="B42" s="60" t="s">
        <v>244</v>
      </c>
      <c r="C42" s="41" t="s">
        <v>282</v>
      </c>
      <c r="D42" s="42" t="s">
        <v>249</v>
      </c>
      <c r="E42" s="140">
        <f>J42</f>
        <v>1932</v>
      </c>
      <c r="F42" s="62">
        <v>2300</v>
      </c>
      <c r="H42">
        <f>0.14*6</f>
        <v>0.84000000000000008</v>
      </c>
      <c r="I42">
        <f>1/H42</f>
        <v>1.1904761904761905</v>
      </c>
      <c r="J42" s="139">
        <f>F41/I42</f>
        <v>1932</v>
      </c>
    </row>
    <row r="43" spans="1:13" x14ac:dyDescent="0.35">
      <c r="A43" s="41">
        <f t="shared" si="8"/>
        <v>6</v>
      </c>
      <c r="B43" s="60" t="s">
        <v>244</v>
      </c>
      <c r="C43" s="41" t="s">
        <v>281</v>
      </c>
      <c r="D43" s="42" t="s">
        <v>246</v>
      </c>
      <c r="E43" s="140">
        <f t="shared" si="5"/>
        <v>764.4</v>
      </c>
      <c r="F43" s="62">
        <v>1820</v>
      </c>
      <c r="H43">
        <f>0.14*3</f>
        <v>0.42000000000000004</v>
      </c>
      <c r="I43">
        <f>1/H43</f>
        <v>2.3809523809523809</v>
      </c>
      <c r="J43" s="139">
        <f>F43/I43</f>
        <v>764.4</v>
      </c>
    </row>
    <row r="44" spans="1:13" x14ac:dyDescent="0.35">
      <c r="A44" s="41">
        <f t="shared" si="8"/>
        <v>7</v>
      </c>
      <c r="B44" s="60" t="s">
        <v>244</v>
      </c>
      <c r="C44" s="41" t="s">
        <v>281</v>
      </c>
      <c r="D44" s="42" t="s">
        <v>245</v>
      </c>
      <c r="E44" s="140">
        <f t="shared" si="5"/>
        <v>1019.2</v>
      </c>
      <c r="F44" s="62">
        <v>1820</v>
      </c>
      <c r="H44">
        <f>0.14*4</f>
        <v>0.56000000000000005</v>
      </c>
      <c r="I44">
        <f t="shared" ref="I44:I46" si="9">1/H44</f>
        <v>1.7857142857142856</v>
      </c>
      <c r="J44" s="139">
        <f t="shared" ref="J44:J46" si="10">F44/I44</f>
        <v>1019.2</v>
      </c>
    </row>
    <row r="45" spans="1:13" x14ac:dyDescent="0.35">
      <c r="A45" s="41">
        <f t="shared" si="8"/>
        <v>8</v>
      </c>
      <c r="B45" s="60" t="s">
        <v>244</v>
      </c>
      <c r="C45" s="41" t="s">
        <v>281</v>
      </c>
      <c r="D45" s="42" t="s">
        <v>247</v>
      </c>
      <c r="E45" s="140">
        <f t="shared" si="5"/>
        <v>1274.0000000000002</v>
      </c>
      <c r="F45" s="62">
        <v>1820</v>
      </c>
      <c r="H45">
        <f>0.14*5</f>
        <v>0.70000000000000007</v>
      </c>
      <c r="I45">
        <f t="shared" si="9"/>
        <v>1.4285714285714284</v>
      </c>
      <c r="J45" s="139">
        <f t="shared" si="10"/>
        <v>1274.0000000000002</v>
      </c>
    </row>
    <row r="46" spans="1:13" x14ac:dyDescent="0.35">
      <c r="A46" s="41">
        <f t="shared" si="8"/>
        <v>9</v>
      </c>
      <c r="B46" s="60" t="s">
        <v>244</v>
      </c>
      <c r="C46" s="41" t="s">
        <v>281</v>
      </c>
      <c r="D46" s="42" t="s">
        <v>248</v>
      </c>
      <c r="E46" s="140">
        <f t="shared" ref="E46" si="11">J46</f>
        <v>1401.4</v>
      </c>
      <c r="F46" s="62">
        <v>1820</v>
      </c>
      <c r="H46">
        <f>0.14*5.5</f>
        <v>0.77</v>
      </c>
      <c r="I46">
        <f t="shared" si="9"/>
        <v>1.2987012987012987</v>
      </c>
      <c r="J46" s="139">
        <f t="shared" si="10"/>
        <v>1401.4</v>
      </c>
    </row>
    <row r="47" spans="1:13" x14ac:dyDescent="0.35">
      <c r="A47" s="41">
        <f t="shared" si="8"/>
        <v>10</v>
      </c>
      <c r="B47" s="60" t="s">
        <v>244</v>
      </c>
      <c r="C47" s="41" t="s">
        <v>281</v>
      </c>
      <c r="D47" s="42" t="s">
        <v>249</v>
      </c>
      <c r="E47" s="140">
        <f t="shared" si="5"/>
        <v>1528.8</v>
      </c>
      <c r="F47" s="62">
        <v>1820</v>
      </c>
      <c r="H47">
        <f>0.14*6</f>
        <v>0.84000000000000008</v>
      </c>
      <c r="I47">
        <f>1/H47</f>
        <v>1.1904761904761905</v>
      </c>
      <c r="J47" s="139">
        <f>F46/I47</f>
        <v>1528.8</v>
      </c>
    </row>
    <row r="48" spans="1:13" x14ac:dyDescent="0.35">
      <c r="A48" s="41">
        <f t="shared" si="8"/>
        <v>11</v>
      </c>
      <c r="B48" s="60" t="s">
        <v>244</v>
      </c>
      <c r="C48" s="41" t="s">
        <v>76</v>
      </c>
      <c r="D48" s="42" t="s">
        <v>246</v>
      </c>
      <c r="E48" s="140">
        <f t="shared" si="5"/>
        <v>655.20000000000005</v>
      </c>
      <c r="F48" s="62">
        <v>1560</v>
      </c>
      <c r="H48">
        <f>0.14*3</f>
        <v>0.42000000000000004</v>
      </c>
      <c r="I48">
        <f>1/H48</f>
        <v>2.3809523809523809</v>
      </c>
      <c r="J48" s="139">
        <f>F48/I48</f>
        <v>655.20000000000005</v>
      </c>
    </row>
    <row r="49" spans="1:10" x14ac:dyDescent="0.35">
      <c r="A49" s="41">
        <f t="shared" si="8"/>
        <v>12</v>
      </c>
      <c r="B49" s="60" t="s">
        <v>244</v>
      </c>
      <c r="C49" s="41" t="s">
        <v>76</v>
      </c>
      <c r="D49" s="42" t="s">
        <v>245</v>
      </c>
      <c r="E49" s="140">
        <f t="shared" si="5"/>
        <v>873.6</v>
      </c>
      <c r="F49" s="62">
        <v>1560</v>
      </c>
      <c r="H49">
        <f>0.14*4</f>
        <v>0.56000000000000005</v>
      </c>
      <c r="I49">
        <f t="shared" ref="I49:I51" si="12">1/H49</f>
        <v>1.7857142857142856</v>
      </c>
      <c r="J49" s="139">
        <f t="shared" ref="J49:J51" si="13">F49/I49</f>
        <v>873.6</v>
      </c>
    </row>
    <row r="50" spans="1:10" x14ac:dyDescent="0.35">
      <c r="A50" s="41">
        <f t="shared" si="8"/>
        <v>13</v>
      </c>
      <c r="B50" s="60" t="s">
        <v>244</v>
      </c>
      <c r="C50" s="41" t="s">
        <v>76</v>
      </c>
      <c r="D50" s="42" t="s">
        <v>247</v>
      </c>
      <c r="E50" s="140">
        <f t="shared" si="5"/>
        <v>1092.0000000000002</v>
      </c>
      <c r="F50" s="62">
        <v>1560</v>
      </c>
      <c r="H50">
        <f>0.14*5</f>
        <v>0.70000000000000007</v>
      </c>
      <c r="I50">
        <f t="shared" si="12"/>
        <v>1.4285714285714284</v>
      </c>
      <c r="J50" s="139">
        <f t="shared" si="13"/>
        <v>1092.0000000000002</v>
      </c>
    </row>
    <row r="51" spans="1:10" x14ac:dyDescent="0.35">
      <c r="A51" s="41">
        <f t="shared" si="8"/>
        <v>14</v>
      </c>
      <c r="B51" s="60" t="s">
        <v>244</v>
      </c>
      <c r="C51" s="41" t="s">
        <v>76</v>
      </c>
      <c r="D51" s="42" t="s">
        <v>248</v>
      </c>
      <c r="E51" s="140">
        <f t="shared" ref="E51" si="14">J51</f>
        <v>1201.2</v>
      </c>
      <c r="F51" s="62">
        <v>1560</v>
      </c>
      <c r="H51">
        <f>0.14*5.5</f>
        <v>0.77</v>
      </c>
      <c r="I51">
        <f t="shared" si="12"/>
        <v>1.2987012987012987</v>
      </c>
      <c r="J51" s="139">
        <f t="shared" si="13"/>
        <v>1201.2</v>
      </c>
    </row>
    <row r="52" spans="1:10" x14ac:dyDescent="0.35">
      <c r="A52" s="41">
        <f t="shared" si="8"/>
        <v>15</v>
      </c>
      <c r="B52" s="60" t="s">
        <v>244</v>
      </c>
      <c r="C52" s="41" t="s">
        <v>76</v>
      </c>
      <c r="D52" s="42" t="s">
        <v>249</v>
      </c>
      <c r="E52" s="140">
        <f t="shared" si="5"/>
        <v>1310.4000000000001</v>
      </c>
      <c r="F52" s="62">
        <v>1560</v>
      </c>
      <c r="H52">
        <f>0.14*6</f>
        <v>0.84000000000000008</v>
      </c>
      <c r="I52">
        <f>1/H52</f>
        <v>1.1904761904761905</v>
      </c>
      <c r="J52" s="139">
        <f>F51/I52</f>
        <v>1310.4000000000001</v>
      </c>
    </row>
    <row r="53" spans="1:10" x14ac:dyDescent="0.35">
      <c r="A53" s="41">
        <f t="shared" si="8"/>
        <v>16</v>
      </c>
      <c r="B53" s="60" t="s">
        <v>244</v>
      </c>
      <c r="C53" s="41" t="s">
        <v>23</v>
      </c>
      <c r="D53" s="42" t="s">
        <v>246</v>
      </c>
      <c r="E53" s="140">
        <f t="shared" si="5"/>
        <v>415.8</v>
      </c>
      <c r="F53" s="62">
        <v>990</v>
      </c>
      <c r="H53">
        <f>0.14*3</f>
        <v>0.42000000000000004</v>
      </c>
      <c r="I53">
        <f>1/H53</f>
        <v>2.3809523809523809</v>
      </c>
      <c r="J53" s="139">
        <f>F53/I53</f>
        <v>415.8</v>
      </c>
    </row>
    <row r="54" spans="1:10" x14ac:dyDescent="0.35">
      <c r="A54" s="41">
        <f t="shared" si="8"/>
        <v>17</v>
      </c>
      <c r="B54" s="60" t="s">
        <v>244</v>
      </c>
      <c r="C54" s="41" t="s">
        <v>23</v>
      </c>
      <c r="D54" s="42" t="s">
        <v>245</v>
      </c>
      <c r="E54" s="140">
        <f t="shared" si="5"/>
        <v>554.40000000000009</v>
      </c>
      <c r="F54" s="62">
        <v>990</v>
      </c>
      <c r="H54">
        <f>0.14*4</f>
        <v>0.56000000000000005</v>
      </c>
      <c r="I54">
        <f t="shared" ref="I54:I56" si="15">1/H54</f>
        <v>1.7857142857142856</v>
      </c>
      <c r="J54" s="139">
        <f t="shared" ref="J54:J56" si="16">F54/I54</f>
        <v>554.40000000000009</v>
      </c>
    </row>
    <row r="55" spans="1:10" x14ac:dyDescent="0.35">
      <c r="A55" s="41">
        <f t="shared" si="8"/>
        <v>18</v>
      </c>
      <c r="B55" s="60" t="s">
        <v>244</v>
      </c>
      <c r="C55" s="41" t="s">
        <v>23</v>
      </c>
      <c r="D55" s="42" t="s">
        <v>247</v>
      </c>
      <c r="E55" s="140">
        <f t="shared" si="5"/>
        <v>693.00000000000011</v>
      </c>
      <c r="F55" s="62">
        <v>990</v>
      </c>
      <c r="H55">
        <f>0.14*5</f>
        <v>0.70000000000000007</v>
      </c>
      <c r="I55">
        <f t="shared" si="15"/>
        <v>1.4285714285714284</v>
      </c>
      <c r="J55" s="139">
        <f t="shared" si="16"/>
        <v>693.00000000000011</v>
      </c>
    </row>
    <row r="56" spans="1:10" x14ac:dyDescent="0.35">
      <c r="A56" s="41">
        <f t="shared" si="8"/>
        <v>19</v>
      </c>
      <c r="B56" s="60" t="s">
        <v>244</v>
      </c>
      <c r="C56" s="41" t="s">
        <v>23</v>
      </c>
      <c r="D56" s="42" t="s">
        <v>248</v>
      </c>
      <c r="E56" s="140">
        <f t="shared" si="5"/>
        <v>762.3</v>
      </c>
      <c r="F56" s="62">
        <v>990</v>
      </c>
      <c r="H56">
        <f>0.14*5.5</f>
        <v>0.77</v>
      </c>
      <c r="I56">
        <f t="shared" si="15"/>
        <v>1.2987012987012987</v>
      </c>
      <c r="J56" s="139">
        <f t="shared" si="16"/>
        <v>762.3</v>
      </c>
    </row>
    <row r="57" spans="1:10" x14ac:dyDescent="0.35">
      <c r="A57" s="41">
        <f t="shared" si="8"/>
        <v>20</v>
      </c>
      <c r="B57" s="60" t="s">
        <v>244</v>
      </c>
      <c r="C57" s="41" t="s">
        <v>23</v>
      </c>
      <c r="D57" s="42" t="s">
        <v>249</v>
      </c>
      <c r="E57" s="140">
        <f t="shared" si="5"/>
        <v>831.6</v>
      </c>
      <c r="F57" s="62">
        <v>990</v>
      </c>
      <c r="H57">
        <f>0.14*6</f>
        <v>0.84000000000000008</v>
      </c>
      <c r="I57">
        <f>1/H57</f>
        <v>1.1904761904761905</v>
      </c>
      <c r="J57" s="139">
        <f>F56/I57</f>
        <v>831.6</v>
      </c>
    </row>
    <row r="58" spans="1:10" x14ac:dyDescent="0.35">
      <c r="A58" s="41">
        <f t="shared" si="8"/>
        <v>21</v>
      </c>
      <c r="B58" s="60" t="s">
        <v>244</v>
      </c>
      <c r="C58" s="41" t="s">
        <v>85</v>
      </c>
      <c r="D58" s="42" t="s">
        <v>246</v>
      </c>
      <c r="E58" s="140">
        <f t="shared" si="5"/>
        <v>289.8</v>
      </c>
      <c r="F58" s="62">
        <v>690</v>
      </c>
      <c r="H58">
        <f>0.14*3</f>
        <v>0.42000000000000004</v>
      </c>
      <c r="I58">
        <f>1/H58</f>
        <v>2.3809523809523809</v>
      </c>
      <c r="J58" s="139">
        <f>F58/I58</f>
        <v>289.8</v>
      </c>
    </row>
    <row r="59" spans="1:10" x14ac:dyDescent="0.35">
      <c r="A59" s="41">
        <f t="shared" si="8"/>
        <v>22</v>
      </c>
      <c r="B59" s="60" t="s">
        <v>244</v>
      </c>
      <c r="C59" s="41" t="s">
        <v>85</v>
      </c>
      <c r="D59" s="42" t="s">
        <v>245</v>
      </c>
      <c r="E59" s="140">
        <f t="shared" si="5"/>
        <v>386.40000000000003</v>
      </c>
      <c r="F59" s="62">
        <v>690</v>
      </c>
      <c r="H59">
        <f>0.14*4</f>
        <v>0.56000000000000005</v>
      </c>
      <c r="I59">
        <f t="shared" ref="I59:I61" si="17">1/H59</f>
        <v>1.7857142857142856</v>
      </c>
      <c r="J59" s="139">
        <f t="shared" ref="J59:J61" si="18">F59/I59</f>
        <v>386.40000000000003</v>
      </c>
    </row>
    <row r="60" spans="1:10" x14ac:dyDescent="0.35">
      <c r="A60" s="41">
        <f t="shared" si="8"/>
        <v>23</v>
      </c>
      <c r="B60" s="60" t="s">
        <v>244</v>
      </c>
      <c r="C60" s="41" t="s">
        <v>85</v>
      </c>
      <c r="D60" s="42" t="s">
        <v>247</v>
      </c>
      <c r="E60" s="140">
        <f t="shared" si="5"/>
        <v>483.00000000000006</v>
      </c>
      <c r="F60" s="62">
        <v>690</v>
      </c>
      <c r="H60">
        <f>0.14*5</f>
        <v>0.70000000000000007</v>
      </c>
      <c r="I60">
        <f t="shared" si="17"/>
        <v>1.4285714285714284</v>
      </c>
      <c r="J60" s="139">
        <f t="shared" si="18"/>
        <v>483.00000000000006</v>
      </c>
    </row>
    <row r="61" spans="1:10" x14ac:dyDescent="0.35">
      <c r="A61" s="41">
        <f t="shared" si="8"/>
        <v>24</v>
      </c>
      <c r="B61" s="60" t="s">
        <v>244</v>
      </c>
      <c r="C61" s="41" t="s">
        <v>85</v>
      </c>
      <c r="D61" s="42" t="s">
        <v>248</v>
      </c>
      <c r="E61" s="140">
        <f t="shared" si="5"/>
        <v>531.29999999999995</v>
      </c>
      <c r="F61" s="62">
        <v>690</v>
      </c>
      <c r="H61">
        <f>0.14*5.5</f>
        <v>0.77</v>
      </c>
      <c r="I61">
        <f t="shared" si="17"/>
        <v>1.2987012987012987</v>
      </c>
      <c r="J61" s="139">
        <f t="shared" si="18"/>
        <v>531.29999999999995</v>
      </c>
    </row>
    <row r="62" spans="1:10" x14ac:dyDescent="0.35">
      <c r="A62" s="41">
        <f t="shared" si="8"/>
        <v>25</v>
      </c>
      <c r="B62" s="60" t="s">
        <v>244</v>
      </c>
      <c r="C62" s="41" t="s">
        <v>85</v>
      </c>
      <c r="D62" s="42" t="s">
        <v>249</v>
      </c>
      <c r="E62" s="140">
        <f t="shared" si="5"/>
        <v>579.6</v>
      </c>
      <c r="F62" s="62">
        <v>690</v>
      </c>
      <c r="H62">
        <f>0.14*6</f>
        <v>0.84000000000000008</v>
      </c>
      <c r="I62">
        <f>1/H62</f>
        <v>1.1904761904761905</v>
      </c>
      <c r="J62" s="139">
        <f>F61/I62</f>
        <v>579.6</v>
      </c>
    </row>
  </sheetData>
  <mergeCells count="2">
    <mergeCell ref="B3:F3"/>
    <mergeCell ref="B4:F4"/>
  </mergeCells>
  <hyperlinks>
    <hyperlink ref="B5" r:id="rId1"/>
  </hyperlink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activeCell="H19" sqref="H19"/>
    </sheetView>
  </sheetViews>
  <sheetFormatPr defaultRowHeight="14.5" x14ac:dyDescent="0.35"/>
  <cols>
    <col min="1" max="1" width="5" customWidth="1"/>
    <col min="2" max="2" width="26.54296875" customWidth="1"/>
    <col min="3" max="3" width="11" customWidth="1"/>
    <col min="4" max="4" width="23.7265625" customWidth="1"/>
    <col min="5" max="5" width="12.1796875" customWidth="1"/>
    <col min="6" max="6" width="12.453125" customWidth="1"/>
    <col min="7" max="7" width="9.54296875" customWidth="1"/>
  </cols>
  <sheetData>
    <row r="1" spans="1:6" ht="20.5" customHeight="1" x14ac:dyDescent="0.4">
      <c r="A1" s="1" t="s">
        <v>0</v>
      </c>
      <c r="B1" s="20" t="s">
        <v>66</v>
      </c>
      <c r="C1" s="11"/>
      <c r="D1" s="15" t="s">
        <v>21</v>
      </c>
    </row>
    <row r="2" spans="1:6" ht="14.5" customHeight="1" x14ac:dyDescent="0.4">
      <c r="A2" s="1"/>
      <c r="B2" s="11"/>
      <c r="C2" s="11"/>
      <c r="D2" s="15" t="s">
        <v>22</v>
      </c>
    </row>
    <row r="3" spans="1:6" ht="15.5" x14ac:dyDescent="0.35">
      <c r="A3" s="1"/>
      <c r="B3" s="154" t="s">
        <v>50</v>
      </c>
      <c r="C3" s="154"/>
      <c r="D3" s="154"/>
      <c r="E3" s="154"/>
      <c r="F3" s="154"/>
    </row>
    <row r="4" spans="1:6" ht="15.5" x14ac:dyDescent="0.35">
      <c r="A4" s="1"/>
      <c r="B4" s="154" t="s">
        <v>113</v>
      </c>
      <c r="C4" s="154"/>
      <c r="D4" s="154"/>
      <c r="E4" s="154"/>
      <c r="F4" s="154"/>
    </row>
    <row r="5" spans="1:6" x14ac:dyDescent="0.35">
      <c r="A5" s="1"/>
      <c r="B5" s="66" t="s">
        <v>25</v>
      </c>
      <c r="D5" s="14"/>
      <c r="F5" s="12">
        <v>45371</v>
      </c>
    </row>
    <row r="6" spans="1:6" ht="6" customHeight="1" x14ac:dyDescent="0.35">
      <c r="A6" s="18"/>
      <c r="B6" s="2"/>
      <c r="C6" s="2"/>
      <c r="D6" s="2"/>
      <c r="E6" s="2"/>
      <c r="F6" s="2"/>
    </row>
    <row r="7" spans="1:6" ht="17.5" x14ac:dyDescent="0.35">
      <c r="A7" s="18" t="s">
        <v>105</v>
      </c>
      <c r="B7" s="16"/>
      <c r="C7" s="16"/>
      <c r="D7" s="16"/>
      <c r="E7" s="16"/>
      <c r="F7" s="16"/>
    </row>
    <row r="8" spans="1:6" x14ac:dyDescent="0.35">
      <c r="A8" s="4" t="s">
        <v>1</v>
      </c>
      <c r="B8" s="74" t="s">
        <v>2</v>
      </c>
      <c r="C8" s="173" t="s">
        <v>108</v>
      </c>
      <c r="D8" s="174"/>
      <c r="E8" s="75" t="s">
        <v>51</v>
      </c>
      <c r="F8" s="85" t="s">
        <v>120</v>
      </c>
    </row>
    <row r="9" spans="1:6" x14ac:dyDescent="0.35">
      <c r="A9" s="5">
        <v>1</v>
      </c>
      <c r="B9" s="58" t="s">
        <v>138</v>
      </c>
      <c r="C9" s="58" t="s">
        <v>231</v>
      </c>
      <c r="D9" s="92"/>
      <c r="E9" s="61">
        <v>760</v>
      </c>
      <c r="F9" s="61">
        <v>4440</v>
      </c>
    </row>
    <row r="10" spans="1:6" x14ac:dyDescent="0.35">
      <c r="A10" s="5">
        <f>A9+1</f>
        <v>2</v>
      </c>
      <c r="B10" s="58" t="s">
        <v>139</v>
      </c>
      <c r="C10" s="58" t="s">
        <v>117</v>
      </c>
      <c r="D10" s="88"/>
      <c r="E10" s="61">
        <v>760</v>
      </c>
      <c r="F10" s="61">
        <v>3325</v>
      </c>
    </row>
    <row r="11" spans="1:6" x14ac:dyDescent="0.35">
      <c r="A11" s="5">
        <f t="shared" ref="A11:A30" si="0">A10+1</f>
        <v>3</v>
      </c>
      <c r="B11" s="58" t="s">
        <v>140</v>
      </c>
      <c r="C11" s="58" t="s">
        <v>117</v>
      </c>
      <c r="D11" s="88"/>
      <c r="E11" s="61">
        <v>760</v>
      </c>
      <c r="F11" s="61">
        <v>6650</v>
      </c>
    </row>
    <row r="12" spans="1:6" ht="14.25" customHeight="1" x14ac:dyDescent="0.35">
      <c r="A12" s="5">
        <f t="shared" si="0"/>
        <v>4</v>
      </c>
      <c r="B12" s="58" t="s">
        <v>141</v>
      </c>
      <c r="C12" s="171" t="s">
        <v>133</v>
      </c>
      <c r="D12" s="172"/>
      <c r="E12" s="62">
        <v>840</v>
      </c>
      <c r="F12" s="61">
        <v>4054</v>
      </c>
    </row>
    <row r="13" spans="1:6" x14ac:dyDescent="0.35">
      <c r="A13" s="5">
        <f t="shared" si="0"/>
        <v>5</v>
      </c>
      <c r="B13" s="58" t="s">
        <v>142</v>
      </c>
      <c r="C13" s="171" t="s">
        <v>134</v>
      </c>
      <c r="D13" s="172"/>
      <c r="E13" s="63">
        <v>840</v>
      </c>
      <c r="F13" s="61">
        <v>3245</v>
      </c>
    </row>
    <row r="14" spans="1:6" x14ac:dyDescent="0.35">
      <c r="A14" s="5">
        <f t="shared" si="0"/>
        <v>6</v>
      </c>
      <c r="B14" s="58" t="s">
        <v>143</v>
      </c>
      <c r="C14" s="58" t="s">
        <v>118</v>
      </c>
      <c r="D14" s="88"/>
      <c r="E14" s="63">
        <v>680</v>
      </c>
      <c r="F14" s="61">
        <v>1292</v>
      </c>
    </row>
    <row r="15" spans="1:6" x14ac:dyDescent="0.35">
      <c r="A15" s="5">
        <f t="shared" si="0"/>
        <v>7</v>
      </c>
      <c r="B15" s="58" t="s">
        <v>144</v>
      </c>
      <c r="C15" s="58" t="s">
        <v>118</v>
      </c>
      <c r="D15" s="88"/>
      <c r="E15" s="64">
        <v>680</v>
      </c>
      <c r="F15" s="61">
        <v>2992</v>
      </c>
    </row>
    <row r="16" spans="1:6" x14ac:dyDescent="0.35">
      <c r="A16" s="5">
        <f t="shared" si="0"/>
        <v>8</v>
      </c>
      <c r="B16" s="58" t="s">
        <v>145</v>
      </c>
      <c r="C16" s="58" t="s">
        <v>118</v>
      </c>
      <c r="D16" s="88"/>
      <c r="E16" s="63">
        <v>680</v>
      </c>
      <c r="F16" s="61">
        <v>3060</v>
      </c>
    </row>
    <row r="17" spans="1:6" x14ac:dyDescent="0.35">
      <c r="A17" s="5">
        <f t="shared" si="0"/>
        <v>9</v>
      </c>
      <c r="B17" s="58" t="s">
        <v>146</v>
      </c>
      <c r="C17" s="58" t="s">
        <v>117</v>
      </c>
      <c r="D17" s="88"/>
      <c r="E17" s="63">
        <v>1100</v>
      </c>
      <c r="F17" s="61">
        <v>2613</v>
      </c>
    </row>
    <row r="18" spans="1:6" ht="15" customHeight="1" x14ac:dyDescent="0.35">
      <c r="A18" s="5">
        <f t="shared" si="0"/>
        <v>10</v>
      </c>
      <c r="B18" s="58" t="s">
        <v>147</v>
      </c>
      <c r="C18" s="58" t="s">
        <v>117</v>
      </c>
      <c r="D18" s="88"/>
      <c r="E18" s="63">
        <v>1100</v>
      </c>
      <c r="F18" s="61">
        <v>3163</v>
      </c>
    </row>
    <row r="19" spans="1:6" ht="15" customHeight="1" x14ac:dyDescent="0.35">
      <c r="A19" s="5">
        <f t="shared" si="0"/>
        <v>11</v>
      </c>
      <c r="B19" s="58" t="s">
        <v>148</v>
      </c>
      <c r="C19" s="58" t="s">
        <v>204</v>
      </c>
      <c r="D19" s="88"/>
      <c r="E19" s="63">
        <v>1100</v>
      </c>
      <c r="F19" s="61">
        <v>8019</v>
      </c>
    </row>
    <row r="20" spans="1:6" x14ac:dyDescent="0.35">
      <c r="A20" s="5">
        <f t="shared" si="0"/>
        <v>12</v>
      </c>
      <c r="B20" s="58" t="s">
        <v>176</v>
      </c>
      <c r="C20" s="58" t="s">
        <v>117</v>
      </c>
      <c r="D20" s="88"/>
      <c r="E20" s="63">
        <v>1100</v>
      </c>
      <c r="F20" s="61">
        <v>6188</v>
      </c>
    </row>
    <row r="21" spans="1:6" x14ac:dyDescent="0.35">
      <c r="A21" s="5">
        <f t="shared" si="0"/>
        <v>13</v>
      </c>
      <c r="B21" s="58" t="s">
        <v>149</v>
      </c>
      <c r="C21" s="58" t="s">
        <v>118</v>
      </c>
      <c r="D21" s="88"/>
      <c r="E21" s="63">
        <v>1100</v>
      </c>
      <c r="F21" s="61">
        <v>6600</v>
      </c>
    </row>
    <row r="22" spans="1:6" ht="15.75" customHeight="1" x14ac:dyDescent="0.35">
      <c r="A22" s="5">
        <f t="shared" si="0"/>
        <v>14</v>
      </c>
      <c r="B22" s="58" t="s">
        <v>150</v>
      </c>
      <c r="C22" s="171" t="s">
        <v>119</v>
      </c>
      <c r="D22" s="172"/>
      <c r="E22" s="62">
        <v>740</v>
      </c>
      <c r="F22" s="61">
        <v>9990</v>
      </c>
    </row>
    <row r="23" spans="1:6" ht="16.5" customHeight="1" x14ac:dyDescent="0.35">
      <c r="A23" s="5">
        <f t="shared" si="0"/>
        <v>15</v>
      </c>
      <c r="B23" s="58" t="s">
        <v>151</v>
      </c>
      <c r="C23" s="171" t="s">
        <v>177</v>
      </c>
      <c r="D23" s="172"/>
      <c r="E23" s="62">
        <v>1250</v>
      </c>
      <c r="F23" s="61">
        <v>2969</v>
      </c>
    </row>
    <row r="24" spans="1:6" ht="16.5" customHeight="1" x14ac:dyDescent="0.35">
      <c r="A24" s="5">
        <f t="shared" si="0"/>
        <v>16</v>
      </c>
      <c r="B24" s="58" t="s">
        <v>152</v>
      </c>
      <c r="C24" s="171" t="s">
        <v>177</v>
      </c>
      <c r="D24" s="172"/>
      <c r="E24" s="62">
        <v>1250</v>
      </c>
      <c r="F24" s="61">
        <v>3594</v>
      </c>
    </row>
    <row r="25" spans="1:6" ht="16.5" customHeight="1" x14ac:dyDescent="0.35">
      <c r="A25" s="5">
        <f t="shared" si="0"/>
        <v>17</v>
      </c>
      <c r="B25" s="97" t="s">
        <v>205</v>
      </c>
      <c r="C25" s="171" t="s">
        <v>177</v>
      </c>
      <c r="D25" s="172"/>
      <c r="E25" s="62">
        <v>1250</v>
      </c>
      <c r="F25" s="61">
        <v>5469</v>
      </c>
    </row>
    <row r="26" spans="1:6" ht="16.5" customHeight="1" x14ac:dyDescent="0.35">
      <c r="A26" s="5">
        <f t="shared" si="0"/>
        <v>18</v>
      </c>
      <c r="B26" s="101" t="s">
        <v>206</v>
      </c>
      <c r="C26" s="171" t="s">
        <v>177</v>
      </c>
      <c r="D26" s="172"/>
      <c r="E26" s="62">
        <v>1250</v>
      </c>
      <c r="F26" s="61">
        <v>7031</v>
      </c>
    </row>
    <row r="27" spans="1:6" x14ac:dyDescent="0.35">
      <c r="A27" s="5">
        <f t="shared" si="0"/>
        <v>19</v>
      </c>
      <c r="B27" s="58" t="s">
        <v>153</v>
      </c>
      <c r="C27" s="58" t="s">
        <v>118</v>
      </c>
      <c r="D27" s="88"/>
      <c r="E27" s="62">
        <v>680</v>
      </c>
      <c r="F27" s="61">
        <v>3060</v>
      </c>
    </row>
    <row r="28" spans="1:6" x14ac:dyDescent="0.35">
      <c r="A28" s="5">
        <f t="shared" si="0"/>
        <v>20</v>
      </c>
      <c r="B28" s="58" t="s">
        <v>169</v>
      </c>
      <c r="C28" s="58" t="s">
        <v>172</v>
      </c>
      <c r="D28" s="88"/>
      <c r="E28" s="62">
        <v>1370</v>
      </c>
      <c r="F28" s="61">
        <v>4411</v>
      </c>
    </row>
    <row r="29" spans="1:6" x14ac:dyDescent="0.35">
      <c r="A29" s="5">
        <f t="shared" si="0"/>
        <v>21</v>
      </c>
      <c r="B29" s="114" t="s">
        <v>170</v>
      </c>
      <c r="C29" s="114" t="s">
        <v>171</v>
      </c>
      <c r="D29" s="93"/>
      <c r="E29" s="62">
        <v>1370</v>
      </c>
      <c r="F29" s="61">
        <v>12227</v>
      </c>
    </row>
    <row r="30" spans="1:6" hidden="1" x14ac:dyDescent="0.35">
      <c r="A30" s="5">
        <f t="shared" si="0"/>
        <v>22</v>
      </c>
      <c r="B30" s="58" t="s">
        <v>154</v>
      </c>
      <c r="C30" s="58" t="s">
        <v>118</v>
      </c>
      <c r="D30" s="88"/>
      <c r="E30" s="62">
        <v>720</v>
      </c>
      <c r="F30" s="61">
        <v>3168</v>
      </c>
    </row>
    <row r="32" spans="1:6" ht="17.5" x14ac:dyDescent="0.35">
      <c r="A32" s="18" t="s">
        <v>121</v>
      </c>
      <c r="B32" s="16"/>
      <c r="C32" s="16"/>
      <c r="D32" s="16"/>
      <c r="E32" s="16"/>
      <c r="F32" s="16"/>
    </row>
    <row r="33" spans="1:6" x14ac:dyDescent="0.35">
      <c r="A33" s="4" t="s">
        <v>1</v>
      </c>
      <c r="B33" s="89" t="s">
        <v>2</v>
      </c>
      <c r="C33" s="173"/>
      <c r="D33" s="174"/>
      <c r="E33" s="90" t="s">
        <v>122</v>
      </c>
      <c r="F33" s="90" t="s">
        <v>120</v>
      </c>
    </row>
    <row r="34" spans="1:6" hidden="1" x14ac:dyDescent="0.35">
      <c r="A34" s="5">
        <v>1</v>
      </c>
      <c r="B34" s="58" t="s">
        <v>123</v>
      </c>
      <c r="C34" s="58" t="s">
        <v>124</v>
      </c>
      <c r="D34" s="92"/>
      <c r="E34" s="61">
        <v>335</v>
      </c>
      <c r="F34" s="61">
        <v>3350</v>
      </c>
    </row>
    <row r="35" spans="1:6" hidden="1" x14ac:dyDescent="0.35">
      <c r="A35" s="5">
        <f>A34+1</f>
        <v>2</v>
      </c>
      <c r="B35" s="58" t="s">
        <v>123</v>
      </c>
      <c r="C35" s="58" t="s">
        <v>125</v>
      </c>
      <c r="D35" s="92"/>
      <c r="E35" s="61">
        <v>285</v>
      </c>
      <c r="F35" s="61">
        <v>9950</v>
      </c>
    </row>
    <row r="36" spans="1:6" x14ac:dyDescent="0.35">
      <c r="A36" s="5">
        <f t="shared" ref="A36:A44" si="1">A35+1</f>
        <v>3</v>
      </c>
      <c r="B36" s="102" t="s">
        <v>158</v>
      </c>
      <c r="C36" s="102" t="s">
        <v>227</v>
      </c>
      <c r="D36" s="103"/>
      <c r="E36" s="61">
        <v>530</v>
      </c>
      <c r="F36" s="61">
        <v>2650</v>
      </c>
    </row>
    <row r="37" spans="1:6" x14ac:dyDescent="0.35">
      <c r="A37" s="5">
        <f t="shared" si="1"/>
        <v>4</v>
      </c>
      <c r="B37" s="106" t="s">
        <v>158</v>
      </c>
      <c r="C37" s="106" t="s">
        <v>124</v>
      </c>
      <c r="D37" s="107"/>
      <c r="E37" s="61">
        <v>510</v>
      </c>
      <c r="F37" s="61">
        <v>5100</v>
      </c>
    </row>
    <row r="38" spans="1:6" x14ac:dyDescent="0.35">
      <c r="A38" s="5">
        <f t="shared" si="1"/>
        <v>5</v>
      </c>
      <c r="B38" s="106" t="s">
        <v>158</v>
      </c>
      <c r="C38" s="106" t="s">
        <v>190</v>
      </c>
      <c r="D38" s="107"/>
      <c r="E38" s="61">
        <v>475</v>
      </c>
      <c r="F38" s="61">
        <v>9500</v>
      </c>
    </row>
    <row r="39" spans="1:6" x14ac:dyDescent="0.35">
      <c r="A39" s="5">
        <f t="shared" si="1"/>
        <v>6</v>
      </c>
      <c r="B39" s="112" t="s">
        <v>158</v>
      </c>
      <c r="C39" s="112" t="s">
        <v>191</v>
      </c>
      <c r="D39" s="113"/>
      <c r="E39" s="61">
        <v>446</v>
      </c>
      <c r="F39" s="61">
        <v>13400</v>
      </c>
    </row>
    <row r="40" spans="1:6" ht="16.5" customHeight="1" x14ac:dyDescent="0.35">
      <c r="A40" s="5">
        <f t="shared" si="1"/>
        <v>7</v>
      </c>
      <c r="B40" s="102" t="s">
        <v>158</v>
      </c>
      <c r="C40" s="102" t="s">
        <v>159</v>
      </c>
      <c r="D40" s="103" t="s">
        <v>44</v>
      </c>
      <c r="E40" s="61">
        <v>420</v>
      </c>
      <c r="F40" s="61">
        <v>54600</v>
      </c>
    </row>
    <row r="41" spans="1:6" x14ac:dyDescent="0.35">
      <c r="A41" s="5">
        <f t="shared" si="1"/>
        <v>8</v>
      </c>
      <c r="B41" s="102" t="s">
        <v>156</v>
      </c>
      <c r="C41" s="102" t="s">
        <v>155</v>
      </c>
      <c r="D41" s="103"/>
      <c r="E41" s="61"/>
      <c r="F41" s="61">
        <v>760</v>
      </c>
    </row>
    <row r="42" spans="1:6" x14ac:dyDescent="0.35">
      <c r="A42" s="5">
        <f t="shared" si="1"/>
        <v>9</v>
      </c>
      <c r="B42" s="108" t="s">
        <v>162</v>
      </c>
      <c r="C42" s="108" t="s">
        <v>155</v>
      </c>
      <c r="D42" s="109"/>
      <c r="E42" s="61"/>
      <c r="F42" s="61">
        <v>760</v>
      </c>
    </row>
    <row r="43" spans="1:6" x14ac:dyDescent="0.35">
      <c r="A43" s="5">
        <f t="shared" si="1"/>
        <v>10</v>
      </c>
      <c r="B43" s="102" t="s">
        <v>156</v>
      </c>
      <c r="C43" s="102" t="s">
        <v>157</v>
      </c>
      <c r="D43" s="103"/>
      <c r="E43" s="61"/>
      <c r="F43" s="61">
        <v>1350</v>
      </c>
    </row>
    <row r="44" spans="1:6" x14ac:dyDescent="0.35">
      <c r="A44" s="5">
        <f t="shared" si="1"/>
        <v>11</v>
      </c>
      <c r="B44" s="112" t="s">
        <v>156</v>
      </c>
      <c r="C44" s="112" t="s">
        <v>167</v>
      </c>
      <c r="D44" s="113"/>
      <c r="E44" s="61"/>
      <c r="F44" s="61">
        <v>7200</v>
      </c>
    </row>
  </sheetData>
  <mergeCells count="11">
    <mergeCell ref="C22:D22"/>
    <mergeCell ref="C23:D23"/>
    <mergeCell ref="C24:D24"/>
    <mergeCell ref="C33:D33"/>
    <mergeCell ref="B3:F3"/>
    <mergeCell ref="B4:F4"/>
    <mergeCell ref="C8:D8"/>
    <mergeCell ref="C12:D12"/>
    <mergeCell ref="C13:D13"/>
    <mergeCell ref="C25:D25"/>
    <mergeCell ref="C26:D26"/>
  </mergeCells>
  <hyperlinks>
    <hyperlink ref="B5" r:id="rId1"/>
  </hyperlink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I14" sqref="I14"/>
    </sheetView>
  </sheetViews>
  <sheetFormatPr defaultRowHeight="14.5" x14ac:dyDescent="0.35"/>
  <cols>
    <col min="1" max="1" width="5" customWidth="1"/>
    <col min="2" max="2" width="25.1796875" customWidth="1"/>
    <col min="3" max="3" width="11" customWidth="1"/>
    <col min="4" max="4" width="18.1796875" customWidth="1"/>
    <col min="5" max="5" width="12.1796875" customWidth="1"/>
    <col min="6" max="6" width="18.7265625" customWidth="1"/>
    <col min="7" max="7" width="33.453125" bestFit="1" customWidth="1"/>
  </cols>
  <sheetData>
    <row r="1" spans="1:7" ht="20" x14ac:dyDescent="0.4">
      <c r="A1" s="1" t="s">
        <v>0</v>
      </c>
      <c r="B1" s="20" t="s">
        <v>66</v>
      </c>
      <c r="C1" s="11"/>
      <c r="D1" s="15" t="s">
        <v>21</v>
      </c>
    </row>
    <row r="2" spans="1:7" ht="20" x14ac:dyDescent="0.4">
      <c r="A2" s="1"/>
      <c r="B2" s="11"/>
      <c r="C2" s="11"/>
      <c r="D2" s="15" t="s">
        <v>22</v>
      </c>
    </row>
    <row r="3" spans="1:7" ht="15.5" x14ac:dyDescent="0.35">
      <c r="A3" s="1"/>
      <c r="B3" s="154" t="s">
        <v>50</v>
      </c>
      <c r="C3" s="154"/>
      <c r="D3" s="154"/>
      <c r="E3" s="154"/>
      <c r="F3" s="154"/>
    </row>
    <row r="4" spans="1:7" ht="15.5" x14ac:dyDescent="0.35">
      <c r="A4" s="1"/>
      <c r="B4" s="154" t="s">
        <v>113</v>
      </c>
      <c r="C4" s="154"/>
      <c r="D4" s="154"/>
      <c r="E4" s="154"/>
      <c r="F4" s="154"/>
    </row>
    <row r="5" spans="1:7" x14ac:dyDescent="0.35">
      <c r="A5" s="1"/>
      <c r="B5" s="66" t="s">
        <v>25</v>
      </c>
      <c r="D5" s="14"/>
      <c r="F5" s="14"/>
      <c r="G5" s="12">
        <v>45383</v>
      </c>
    </row>
    <row r="6" spans="1:7" ht="17.5" x14ac:dyDescent="0.35">
      <c r="A6" s="18"/>
      <c r="B6" s="2"/>
      <c r="C6" s="2"/>
      <c r="D6" s="2"/>
      <c r="E6" s="2"/>
      <c r="F6" s="2"/>
    </row>
    <row r="7" spans="1:7" ht="17.5" x14ac:dyDescent="0.35">
      <c r="A7" s="18" t="s">
        <v>12</v>
      </c>
      <c r="B7" s="16"/>
      <c r="C7" s="16"/>
      <c r="D7" s="16"/>
      <c r="E7" s="16"/>
      <c r="F7" s="16"/>
    </row>
    <row r="8" spans="1:7" ht="27" x14ac:dyDescent="0.35">
      <c r="A8" s="24" t="s">
        <v>1</v>
      </c>
      <c r="B8" s="25" t="s">
        <v>2</v>
      </c>
      <c r="C8" s="169" t="s">
        <v>15</v>
      </c>
      <c r="D8" s="170"/>
      <c r="E8" s="26" t="s">
        <v>5</v>
      </c>
      <c r="F8" s="35" t="s">
        <v>40</v>
      </c>
      <c r="G8" s="24" t="s">
        <v>42</v>
      </c>
    </row>
    <row r="9" spans="1:7" x14ac:dyDescent="0.35">
      <c r="A9" s="27">
        <v>1</v>
      </c>
      <c r="B9" s="28" t="s">
        <v>257</v>
      </c>
      <c r="C9" s="175" t="s">
        <v>195</v>
      </c>
      <c r="D9" s="176"/>
      <c r="E9" s="29">
        <v>360</v>
      </c>
      <c r="F9" s="36">
        <v>320</v>
      </c>
      <c r="G9" s="40" t="s">
        <v>67</v>
      </c>
    </row>
    <row r="10" spans="1:7" x14ac:dyDescent="0.35">
      <c r="A10" s="27">
        <v>2</v>
      </c>
      <c r="B10" s="28" t="s">
        <v>196</v>
      </c>
      <c r="C10" s="175" t="s">
        <v>197</v>
      </c>
      <c r="D10" s="176"/>
      <c r="E10" s="29">
        <v>265</v>
      </c>
      <c r="F10" s="36">
        <v>225</v>
      </c>
      <c r="G10" s="40" t="s">
        <v>67</v>
      </c>
    </row>
    <row r="11" spans="1:7" x14ac:dyDescent="0.35">
      <c r="A11" s="27">
        <v>3</v>
      </c>
      <c r="B11" s="28" t="s">
        <v>198</v>
      </c>
      <c r="C11" s="175" t="s">
        <v>199</v>
      </c>
      <c r="D11" s="176"/>
      <c r="E11" s="29">
        <v>275</v>
      </c>
      <c r="F11" s="36">
        <v>245</v>
      </c>
      <c r="G11" s="40" t="s">
        <v>200</v>
      </c>
    </row>
    <row r="12" spans="1:7" x14ac:dyDescent="0.35">
      <c r="A12" s="27">
        <v>4</v>
      </c>
      <c r="B12" s="28" t="s">
        <v>256</v>
      </c>
      <c r="C12" s="175" t="s">
        <v>254</v>
      </c>
      <c r="D12" s="176"/>
      <c r="E12" s="29">
        <v>650</v>
      </c>
      <c r="F12" s="36">
        <v>350</v>
      </c>
      <c r="G12" s="40" t="s">
        <v>255</v>
      </c>
    </row>
    <row r="13" spans="1:7" ht="17.5" x14ac:dyDescent="0.35">
      <c r="A13" s="30"/>
      <c r="B13" s="31"/>
      <c r="C13" s="32"/>
      <c r="D13" s="32"/>
      <c r="E13" s="31"/>
      <c r="F13" s="37"/>
    </row>
    <row r="14" spans="1:7" ht="17.5" x14ac:dyDescent="0.35">
      <c r="A14" s="30" t="s">
        <v>11</v>
      </c>
      <c r="B14" s="32"/>
      <c r="C14" s="32"/>
      <c r="D14" s="32"/>
      <c r="E14" s="32"/>
      <c r="F14" s="38"/>
    </row>
    <row r="15" spans="1:7" ht="27" x14ac:dyDescent="0.35">
      <c r="A15" s="33" t="s">
        <v>1</v>
      </c>
      <c r="B15" s="24" t="s">
        <v>2</v>
      </c>
      <c r="C15" s="169" t="s">
        <v>15</v>
      </c>
      <c r="D15" s="170"/>
      <c r="E15" s="24" t="s">
        <v>6</v>
      </c>
      <c r="F15" s="35" t="s">
        <v>41</v>
      </c>
      <c r="G15" s="24" t="s">
        <v>42</v>
      </c>
    </row>
    <row r="16" spans="1:7" ht="15" customHeight="1" x14ac:dyDescent="0.35">
      <c r="A16" s="27">
        <v>1</v>
      </c>
      <c r="B16" s="87" t="s">
        <v>193</v>
      </c>
      <c r="C16" s="153" t="s">
        <v>194</v>
      </c>
      <c r="D16" s="153"/>
      <c r="E16" s="13">
        <v>95000</v>
      </c>
      <c r="F16" s="36">
        <v>89000</v>
      </c>
      <c r="G16" s="72" t="s">
        <v>230</v>
      </c>
    </row>
    <row r="17" spans="1:7" ht="15" customHeight="1" x14ac:dyDescent="0.35">
      <c r="A17" s="27">
        <f>A16+1</f>
        <v>2</v>
      </c>
      <c r="B17" s="34" t="s">
        <v>192</v>
      </c>
      <c r="C17" s="153" t="s">
        <v>228</v>
      </c>
      <c r="D17" s="153"/>
      <c r="E17" s="13">
        <v>60000</v>
      </c>
      <c r="F17" s="36">
        <v>56000</v>
      </c>
      <c r="G17" s="72" t="s">
        <v>229</v>
      </c>
    </row>
    <row r="18" spans="1:7" ht="15" customHeight="1" x14ac:dyDescent="0.35">
      <c r="A18" s="67"/>
      <c r="B18" s="68"/>
      <c r="C18" s="69"/>
      <c r="D18" s="69"/>
      <c r="E18" s="69"/>
      <c r="F18" s="70"/>
      <c r="G18" s="71"/>
    </row>
    <row r="19" spans="1:7" ht="16.5" customHeight="1" x14ac:dyDescent="0.35">
      <c r="A19" s="23" t="s">
        <v>27</v>
      </c>
      <c r="B19" s="16"/>
      <c r="C19" s="16"/>
      <c r="D19" s="16"/>
      <c r="E19" s="16"/>
      <c r="F19" s="39"/>
    </row>
    <row r="20" spans="1:7" ht="27" x14ac:dyDescent="0.35">
      <c r="A20" s="4" t="s">
        <v>1</v>
      </c>
      <c r="B20" s="21" t="s">
        <v>2</v>
      </c>
      <c r="C20" s="169" t="s">
        <v>15</v>
      </c>
      <c r="D20" s="170"/>
      <c r="E20" s="22" t="s">
        <v>5</v>
      </c>
      <c r="F20" s="35" t="s">
        <v>40</v>
      </c>
      <c r="G20" s="24" t="s">
        <v>42</v>
      </c>
    </row>
    <row r="21" spans="1:7" ht="15.75" customHeight="1" x14ac:dyDescent="0.35">
      <c r="A21" s="5">
        <v>1</v>
      </c>
      <c r="B21" s="148" t="s">
        <v>112</v>
      </c>
      <c r="C21" s="167" t="s">
        <v>111</v>
      </c>
      <c r="D21" s="168"/>
      <c r="E21" s="149">
        <v>250</v>
      </c>
      <c r="F21" s="96">
        <v>200</v>
      </c>
      <c r="G21" s="40" t="s">
        <v>43</v>
      </c>
    </row>
    <row r="22" spans="1:7" ht="14.5" customHeight="1" x14ac:dyDescent="0.35">
      <c r="A22" s="5">
        <f t="shared" ref="A22:A24" si="0">A21+1</f>
        <v>2</v>
      </c>
      <c r="B22" s="148" t="s">
        <v>109</v>
      </c>
      <c r="C22" s="167" t="s">
        <v>111</v>
      </c>
      <c r="D22" s="168"/>
      <c r="E22" s="149">
        <v>180</v>
      </c>
      <c r="F22" s="96">
        <v>130</v>
      </c>
      <c r="G22" s="40" t="s">
        <v>43</v>
      </c>
    </row>
    <row r="23" spans="1:7" ht="14.5" customHeight="1" x14ac:dyDescent="0.35">
      <c r="A23" s="5">
        <f t="shared" si="0"/>
        <v>3</v>
      </c>
      <c r="B23" s="136" t="s">
        <v>110</v>
      </c>
      <c r="C23" s="167" t="s">
        <v>111</v>
      </c>
      <c r="D23" s="168"/>
      <c r="E23" s="137">
        <v>200</v>
      </c>
      <c r="F23" s="96">
        <v>150</v>
      </c>
      <c r="G23" s="40" t="s">
        <v>43</v>
      </c>
    </row>
    <row r="24" spans="1:7" ht="14.5" customHeight="1" x14ac:dyDescent="0.35">
      <c r="A24" s="5">
        <f t="shared" si="0"/>
        <v>4</v>
      </c>
    </row>
    <row r="26" spans="1:7" ht="17.5" x14ac:dyDescent="0.35">
      <c r="A26" s="18" t="s">
        <v>105</v>
      </c>
    </row>
    <row r="27" spans="1:7" ht="27" x14ac:dyDescent="0.35">
      <c r="A27" s="4" t="s">
        <v>1</v>
      </c>
      <c r="B27" s="134" t="s">
        <v>2</v>
      </c>
      <c r="C27" s="173" t="s">
        <v>108</v>
      </c>
      <c r="D27" s="174"/>
      <c r="E27" s="135" t="s">
        <v>51</v>
      </c>
      <c r="F27" s="35" t="s">
        <v>40</v>
      </c>
    </row>
    <row r="28" spans="1:7" x14ac:dyDescent="0.35">
      <c r="A28" s="5">
        <v>1</v>
      </c>
      <c r="B28" s="136" t="s">
        <v>138</v>
      </c>
      <c r="C28" s="167" t="s">
        <v>231</v>
      </c>
      <c r="D28" s="168"/>
      <c r="E28" s="137" t="s">
        <v>232</v>
      </c>
      <c r="F28" s="96" t="s">
        <v>265</v>
      </c>
    </row>
    <row r="29" spans="1:7" x14ac:dyDescent="0.35">
      <c r="A29" s="5">
        <f t="shared" ref="A29:A34" si="1">A28+1</f>
        <v>2</v>
      </c>
      <c r="B29" s="136" t="s">
        <v>139</v>
      </c>
      <c r="C29" s="167" t="s">
        <v>177</v>
      </c>
      <c r="D29" s="168"/>
      <c r="E29" s="137" t="s">
        <v>266</v>
      </c>
      <c r="F29" s="96" t="s">
        <v>264</v>
      </c>
    </row>
    <row r="30" spans="1:7" ht="14" customHeight="1" x14ac:dyDescent="0.35">
      <c r="A30" s="5">
        <f t="shared" si="1"/>
        <v>3</v>
      </c>
      <c r="B30" s="136" t="s">
        <v>143</v>
      </c>
      <c r="C30" s="167" t="s">
        <v>118</v>
      </c>
      <c r="D30" s="168"/>
      <c r="E30" s="137" t="s">
        <v>233</v>
      </c>
      <c r="F30" s="96" t="s">
        <v>267</v>
      </c>
    </row>
    <row r="31" spans="1:7" ht="13.5" customHeight="1" x14ac:dyDescent="0.35">
      <c r="A31" s="5">
        <f t="shared" si="1"/>
        <v>4</v>
      </c>
      <c r="B31" s="136" t="s">
        <v>144</v>
      </c>
      <c r="C31" s="167" t="s">
        <v>118</v>
      </c>
      <c r="D31" s="168"/>
      <c r="E31" s="137" t="s">
        <v>234</v>
      </c>
      <c r="F31" s="96" t="s">
        <v>264</v>
      </c>
    </row>
    <row r="32" spans="1:7" ht="14" customHeight="1" x14ac:dyDescent="0.35">
      <c r="A32" s="5">
        <f t="shared" si="1"/>
        <v>5</v>
      </c>
      <c r="B32" s="136" t="s">
        <v>145</v>
      </c>
      <c r="C32" s="167" t="s">
        <v>118</v>
      </c>
      <c r="D32" s="168"/>
      <c r="E32" s="137" t="s">
        <v>235</v>
      </c>
      <c r="F32" s="96" t="s">
        <v>268</v>
      </c>
    </row>
    <row r="33" spans="1:6" ht="13" customHeight="1" x14ac:dyDescent="0.35">
      <c r="A33" s="5">
        <f t="shared" si="1"/>
        <v>6</v>
      </c>
      <c r="B33" s="136" t="s">
        <v>153</v>
      </c>
      <c r="C33" s="167" t="s">
        <v>118</v>
      </c>
      <c r="D33" s="168"/>
      <c r="E33" s="137" t="s">
        <v>235</v>
      </c>
      <c r="F33" s="96" t="s">
        <v>268</v>
      </c>
    </row>
    <row r="34" spans="1:6" x14ac:dyDescent="0.35">
      <c r="A34" s="5">
        <f t="shared" si="1"/>
        <v>7</v>
      </c>
      <c r="B34" s="143" t="s">
        <v>269</v>
      </c>
      <c r="C34" s="167" t="s">
        <v>118</v>
      </c>
      <c r="D34" s="168"/>
      <c r="E34" s="144" t="s">
        <v>270</v>
      </c>
      <c r="F34" s="96" t="s">
        <v>271</v>
      </c>
    </row>
  </sheetData>
  <mergeCells count="22">
    <mergeCell ref="C34:D34"/>
    <mergeCell ref="C32:D32"/>
    <mergeCell ref="C33:D33"/>
    <mergeCell ref="C29:D29"/>
    <mergeCell ref="C28:D28"/>
    <mergeCell ref="C30:D30"/>
    <mergeCell ref="C31:D31"/>
    <mergeCell ref="C27:D27"/>
    <mergeCell ref="C17:D17"/>
    <mergeCell ref="C16:D16"/>
    <mergeCell ref="C11:D11"/>
    <mergeCell ref="B3:F3"/>
    <mergeCell ref="B4:F4"/>
    <mergeCell ref="C15:D15"/>
    <mergeCell ref="C8:D8"/>
    <mergeCell ref="C9:D9"/>
    <mergeCell ref="C10:D10"/>
    <mergeCell ref="C23:D23"/>
    <mergeCell ref="C21:D21"/>
    <mergeCell ref="C22:D22"/>
    <mergeCell ref="C20:D20"/>
    <mergeCell ref="C12:D12"/>
  </mergeCells>
  <hyperlinks>
    <hyperlink ref="B5" r:id="rId1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пиломатериал</vt:lpstr>
      <vt:lpstr>шпон</vt:lpstr>
      <vt:lpstr>файн-лайн</vt:lpstr>
      <vt:lpstr>меб.щит</vt:lpstr>
      <vt:lpstr>планкен</vt:lpstr>
      <vt:lpstr>кромка клей</vt:lpstr>
      <vt:lpstr>Акции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2024-04-03T09:18:40Z</dcterms:modified>
</cp:coreProperties>
</file>